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56" yWindow="65476" windowWidth="22880" windowHeight="14600" tabRatio="479" activeTab="0"/>
  </bookViews>
  <sheets>
    <sheet name="Instructions" sheetId="1" r:id="rId1"/>
    <sheet name="IP Addr Plan Template" sheetId="2" r:id="rId2"/>
    <sheet name="Example Addr Plan" sheetId="3" r:id="rId3"/>
    <sheet name="Lookups" sheetId="4" r:id="rId4"/>
    <sheet name="Crib Sheet 1" sheetId="5" r:id="rId5"/>
    <sheet name="Crib Sheet 2" sheetId="6" r:id="rId6"/>
  </sheets>
  <definedNames>
    <definedName name="Append_CIDR">TRUE</definedName>
    <definedName name="Binary">2</definedName>
    <definedName name="BinSep">" "</definedName>
    <definedName name="CIDR" localSheetId="2">'Example Addr Plan'!$A:$A</definedName>
    <definedName name="CIDR" localSheetId="1">'IP Addr Plan Template'!$A:$A</definedName>
    <definedName name="CIDR_Mask">'Lookups'!$F$2:$M$33</definedName>
    <definedName name="Dot">"•"</definedName>
    <definedName name="Hex">3</definedName>
    <definedName name="HexSep">":"</definedName>
    <definedName name="Host_Addr" localSheetId="2">'Example Addr Plan'!$G:$G</definedName>
    <definedName name="Host_Addr" localSheetId="1">'IP Addr Plan Template'!$G:$G</definedName>
    <definedName name="Host_No" localSheetId="2">'Example Addr Plan'!$B:$B</definedName>
    <definedName name="Host_No" localSheetId="1">'IP Addr Plan Template'!$B:$B</definedName>
    <definedName name="IP" localSheetId="2">'Example Addr Plan'!$G:$G</definedName>
    <definedName name="IP" localSheetId="1">'IP Addr Plan Template'!$G:$G</definedName>
    <definedName name="IP_Addr" localSheetId="2">'Example Addr Plan'!$C:$C</definedName>
    <definedName name="IP_Addr" localSheetId="1">'IP Addr Plan Template'!$C:$C</definedName>
    <definedName name="IP_Addr">#REF!</definedName>
    <definedName name="IP_Mask" localSheetId="2">'Example Addr Plan'!$D:$D</definedName>
    <definedName name="IP_Mask" localSheetId="1">'IP Addr Plan Template'!$D:$D</definedName>
    <definedName name="Map256">'Lookups'!$A$2:$D$257</definedName>
    <definedName name="Octal">4</definedName>
    <definedName name="Octet_1" localSheetId="2">'Example Addr Plan'!$H:$H</definedName>
    <definedName name="Octet_1" localSheetId="1">'IP Addr Plan Template'!$H:$H</definedName>
    <definedName name="Octet_2" localSheetId="2">'Example Addr Plan'!$I:$I</definedName>
    <definedName name="Octet_2" localSheetId="1">'IP Addr Plan Template'!$I:$I</definedName>
    <definedName name="Octet_3" localSheetId="2">'Example Addr Plan'!$J:$J</definedName>
    <definedName name="Octet_3" localSheetId="1">'IP Addr Plan Template'!$J:$J</definedName>
    <definedName name="Octet_4" localSheetId="2">'Example Addr Plan'!$K:$K</definedName>
    <definedName name="Octet_4" localSheetId="1">'IP Addr Plan Template'!$K:$K</definedName>
    <definedName name="OctSep">"-"</definedName>
    <definedName name="_xlnm.Print_Area" localSheetId="5">'Crib Sheet 2'!$A$1:$X$34</definedName>
    <definedName name="_xlnm.Print_Titles" localSheetId="2">'Example Addr Plan'!$A:$L,'Example Addr Plan'!$1:$2</definedName>
    <definedName name="_xlnm.Print_Titles" localSheetId="1">'IP Addr Plan Template'!$A:$L,'IP Addr Plan Template'!$1:$2</definedName>
    <definedName name="Subnet_Addr" localSheetId="2">'Example Addr Plan'!$F:$F</definedName>
    <definedName name="Subnet_Addr" localSheetId="1">'IP Addr Plan Template'!$F:$F</definedName>
    <definedName name="Subnet_Size" localSheetId="2">'Example Addr Plan'!$E:$E</definedName>
    <definedName name="Subnet_Size" localSheetId="1">'IP Addr Plan Template'!$E:$E</definedName>
  </definedNames>
  <calcPr fullCalcOnLoad="1"/>
</workbook>
</file>

<file path=xl/comments5.xml><?xml version="1.0" encoding="utf-8"?>
<comments xmlns="http://schemas.openxmlformats.org/spreadsheetml/2006/main">
  <authors>
    <author>Chuck Wade</author>
  </authors>
  <commentList>
    <comment ref="AQ32" authorId="0">
      <text>
        <r>
          <rPr>
            <sz val="11"/>
            <rFont val="Arial"/>
            <family val="0"/>
          </rPr>
          <t>A CIDR value of 31 is not normally valid, though there are some situations where this might be allowed. The best example of where it might be useful is for allocating a subnet to a "wire," where only the two end points on the wire need IP addresses--e.g., two routers communicating over a point-to-point link. In this situation, there is really no concept of broadcasting. However, it is best to avoid doing this, and to use a subnet with CIDR=30 instead.</t>
        </r>
      </text>
    </comment>
  </commentList>
</comments>
</file>

<file path=xl/sharedStrings.xml><?xml version="1.0" encoding="utf-8"?>
<sst xmlns="http://schemas.openxmlformats.org/spreadsheetml/2006/main" count="1061" uniqueCount="961">
  <si>
    <t>In practice, it will help to enter host numbers for each host row. This will make it explicit how host numbers map to corresponding IP addresses. However, the auto-incrementing feature for host addresses will be helpful in some circumstances, especially when there are lots of small subnets in a series. Note that a trick for entering host numbers from the top of a subnet range downward is to use the formula, "=Subnet_Size-n" in the host number field, where 'n' is zero for the top-most host address, 1 for the next host down, 2 for the third from top, etc.</t>
  </si>
  <si>
    <t>Note that the host number can be calculated on any row where CIDR=32 with the formula: "=Host_Addr-Subnet_Addr"</t>
  </si>
  <si>
    <r>
      <t>Host_No</t>
    </r>
    <r>
      <rPr>
        <sz val="12"/>
        <rFont val="Times New Roman"/>
        <family val="0"/>
      </rPr>
      <t>: This is a column variable where a host number may be optionally entered when the CIDR value for a given row is equal to 32. Negative numbers entered in this column indicate that the current subnet is to be interpreted as a supernet for subsequent subordinate subnets. Note that this variable refers to the column used for data entry of host numbers. If no values are entered, then the value associated with this variable will be empty. If the host number is needed for other calculations, use the formula: "=Host_Addr-Subnet_Addr"</t>
    </r>
  </si>
  <si>
    <t>This workbook is distributed with an example of an IP address plan filled in. This example also illustrates how to use the "Lookup" sheet to display IP addresses as hexadecimal, octal, and binary strings.</t>
  </si>
  <si>
    <t>worksheet (Crib Sheet 1) so it can be printed out as reference table.</t>
  </si>
  <si>
    <t>"sweet spot" for IP address subnet problems. Nearly all real-world</t>
  </si>
  <si>
    <t>to exceed 65k in real-world scenarios for hosts or subnets.</t>
  </si>
  <si>
    <t>This tool consists of two types of worksheets contained within one workbook: (1) IP Address Plan sheets and (2) Lookup/Crib sheets. The "Lookups" sheet is used to convert decimal integers to binary, hex or octal text strings, and also to convert CIDR notation to IP address masks. Only one "Lookups" sheets should exist within a workbook. A variation of the CIDR lookup sheet is reproduced in "Crib Sheet 1,"  and another useful reference/conversion table is provided in "Crib Sheet 2." The Crib Sheets are intended to be handy reference tables that can be printed out.</t>
  </si>
  <si>
    <r>
      <t xml:space="preserve">The easiest way to add new rows is to insert rows above a selected row, and then copy-down (ctrl-d) cells in columns C through L from the row above the insertion point </t>
    </r>
    <r>
      <rPr>
        <b/>
        <i/>
        <sz val="12"/>
        <rFont val="Times New Roman"/>
        <family val="0"/>
      </rPr>
      <t>through</t>
    </r>
    <r>
      <rPr>
        <sz val="12"/>
        <rFont val="Times New Roman"/>
        <family val="0"/>
      </rPr>
      <t xml:space="preserve"> the row </t>
    </r>
    <r>
      <rPr>
        <b/>
        <i/>
        <sz val="12"/>
        <rFont val="Times New Roman"/>
        <family val="0"/>
      </rPr>
      <t>below</t>
    </r>
    <r>
      <rPr>
        <sz val="12"/>
        <rFont val="Times New Roman"/>
        <family val="0"/>
      </rPr>
      <t xml:space="preserve"> the insertion point. Note it is essential that the formulas be over-written in the row below the insertion point, or these formulas will be making references to the row above the newly inserted rows. (Yes, it would be nice if array formulas could have been used, but Excel places too many constraints on how array formulas can be used.)</t>
    </r>
  </si>
  <si>
    <t>If host numbers are entered in the "Host No." column for any row where CIDR = 32, then these are added to the base subnet address, and must range between 1 and the "Subnet Size" (column E). The intent is to allow sparse assignments of hosts within a subnet. [expand for further explanations]</t>
  </si>
  <si>
    <r>
      <t>Subnet_Size</t>
    </r>
    <r>
      <rPr>
        <sz val="12"/>
        <rFont val="Times New Roman"/>
        <family val="0"/>
      </rPr>
      <t>: The current subnet size can be retrieved from this column variable. A trick that is sometimes useful when entering host numbers (i.e., CIDR=32), is to insert the formula "=Subnet_Size" for the top host number in the subnet. The next from the top host number could similarly be entered as "=Subnet_Size-1", etc. For example, it's often a good idea to assign the default gateway (router) address for a subnet to be top-most host number.</t>
    </r>
  </si>
  <si>
    <r>
      <t>BinSep</t>
    </r>
    <r>
      <rPr>
        <sz val="12"/>
        <rFont val="Times New Roman"/>
        <family val="0"/>
      </rPr>
      <t xml:space="preserve">, </t>
    </r>
    <r>
      <rPr>
        <b/>
        <sz val="12"/>
        <rFont val="Times New Roman"/>
        <family val="0"/>
      </rPr>
      <t>HexSep</t>
    </r>
    <r>
      <rPr>
        <sz val="12"/>
        <rFont val="Times New Roman"/>
        <family val="0"/>
      </rPr>
      <t xml:space="preserve">, </t>
    </r>
    <r>
      <rPr>
        <b/>
        <sz val="12"/>
        <rFont val="Times New Roman"/>
        <family val="0"/>
      </rPr>
      <t>OctSep</t>
    </r>
    <r>
      <rPr>
        <sz val="12"/>
        <rFont val="Times New Roman"/>
        <family val="0"/>
      </rPr>
      <t>: These three named variables are similar to the "Dot" variable described above, but are intended to be used in formulas that create text strings for Binary, Hexadecimal, and Octal representations of IP addresses. Examples of such formulas are included in the "Example Addr Plan" sheet. These variables can be set to the null string if no separator chararter is desired.</t>
    </r>
  </si>
  <si>
    <r>
      <t>Dot</t>
    </r>
    <r>
      <rPr>
        <sz val="12"/>
        <rFont val="Times New Roman"/>
        <family val="0"/>
      </rPr>
      <t>: This is simply the character(s) used to separate the four decimal octets that represent an IP address. This workbook is shipped with Dot set to be a bullet '•' character, which helps to improve readability of IP addresses. However, by setting it to a period '.' character, IP addresses will look the way they are normally presented, and these string values can be cut and pasted into other applications or configuration screens. While this variable is currently defined only through the Insert...Name...Define dialog, it could be assigned to a cell on each sheet, such as L1. This would make it easy to switch the Dot character.</t>
    </r>
  </si>
  <si>
    <t>1</t>
  </si>
  <si>
    <t>2</t>
  </si>
  <si>
    <t>3</t>
  </si>
  <si>
    <t>4</t>
  </si>
  <si>
    <t>5</t>
  </si>
  <si>
    <t>6</t>
  </si>
  <si>
    <t>7</t>
  </si>
  <si>
    <t>8</t>
  </si>
  <si>
    <t>9</t>
  </si>
  <si>
    <t>0</t>
  </si>
  <si>
    <t>Subnet Mask</t>
  </si>
  <si>
    <t>(2)</t>
  </si>
  <si>
    <t>(0)</t>
  </si>
  <si>
    <t>Host-Part Bits</t>
  </si>
  <si>
    <t>Sub</t>
  </si>
  <si>
    <t>Super</t>
  </si>
  <si>
    <t># Hosts</t>
  </si>
  <si>
    <t>Given a supernet size expressed as a CIDR value in the left-most column,</t>
  </si>
  <si>
    <t>look up how many subnets can be contained in columns to the right.</t>
  </si>
  <si>
    <t>•</t>
  </si>
  <si>
    <t>If you know how many hosts are needed per subnet, you could look up</t>
  </si>
  <si>
    <t xml:space="preserve">the required subnet size in the column heading, and then find what size </t>
  </si>
  <si>
    <t>supernet is needed to support the required number of subnets</t>
  </si>
  <si>
    <t>between number of hosts, number of subnets, and CIDR values.</t>
  </si>
  <si>
    <t>This table can be used to look up several types of values, and to convert</t>
  </si>
  <si>
    <t>Host 3-2-0-1-0:28</t>
  </si>
  <si>
    <t xml:space="preserve">In many cases, this tool will be used to construct an inventory of IP subnets and host addresses. Consequently, additional information will be entered into the columns to the right of column L. </t>
  </si>
  <si>
    <t>Normally, additional data fields (columns) will be set up to provide information such as location, responsible party, contact info, MAC address, OSPF AS or BGP ASN, FQDN, aliases, security zones, device type, manufacturer, model number, property tags, switch ports, cable tags, scan exclusions, etc. As delivered, the template sheet only provides a "Description" column. The "Example Addr Plan" includes some additional columns to demonstrate how IP addresses can also be represented as hex, octal, or binary strings.</t>
  </si>
  <si>
    <t>Host Bits</t>
  </si>
  <si>
    <t>The CIDR_Mask table is also pretty handy as a reference when working with</t>
  </si>
  <si>
    <t>IP addresses and subnets. A variation of this table is reproduced on the next</t>
  </si>
  <si>
    <t>CIDR values to corresponding IP address masks. The CIDR_Mask table above</t>
  </si>
  <si>
    <t>could be moved into one of the IP Address worksheets to create a standalone</t>
  </si>
  <si>
    <t>worksheet that can be used without any other worksheet links.</t>
  </si>
  <si>
    <t>This Excel workbook provides a tool for building and maintaining IP address plans and network inventories. It is provided as a template that most users will modify it to suit their specific purposes. You are free to use this tool and adapt it to your needs. It may be distributed provided that the document properties continue to identify the original author and references to Interisle Consulting Group. Feedback, suggestions, and enhancements are most welcome, and can be sent to
&lt;IP-Addr-Plan@Interisle.net&gt;.</t>
  </si>
  <si>
    <t>Questions/ comments can be sent to:</t>
  </si>
  <si>
    <t>IP-Addr-Plan@Interisle.net</t>
  </si>
  <si>
    <t>This is the last row of IP Address formulas; insert rows and copy down from row above through row below to expand address plan</t>
  </si>
  <si>
    <t>Next Super Net in Sequence</t>
  </si>
  <si>
    <t>.</t>
  </si>
  <si>
    <t>9E</t>
  </si>
  <si>
    <t>9F</t>
  </si>
  <si>
    <t>A0</t>
  </si>
  <si>
    <t>A1</t>
  </si>
  <si>
    <t>A2</t>
  </si>
  <si>
    <t>A3</t>
  </si>
  <si>
    <t>A4</t>
  </si>
  <si>
    <t>A5</t>
  </si>
  <si>
    <t>Mask (1)</t>
  </si>
  <si>
    <t>Mask (2)</t>
  </si>
  <si>
    <t>Mask (3)</t>
  </si>
  <si>
    <t>Mask (4)</t>
  </si>
  <si>
    <t>242</t>
  </si>
  <si>
    <t>243</t>
  </si>
  <si>
    <t>244</t>
  </si>
  <si>
    <t>245</t>
  </si>
  <si>
    <t>246</t>
  </si>
  <si>
    <t>247</t>
  </si>
  <si>
    <t>250</t>
  </si>
  <si>
    <t>251</t>
  </si>
  <si>
    <t>252</t>
  </si>
  <si>
    <t>253</t>
  </si>
  <si>
    <t>254</t>
  </si>
  <si>
    <t>255</t>
  </si>
  <si>
    <t>256</t>
  </si>
  <si>
    <t>257</t>
  </si>
  <si>
    <t>260</t>
  </si>
  <si>
    <t>261</t>
  </si>
  <si>
    <t>262</t>
  </si>
  <si>
    <t>263</t>
  </si>
  <si>
    <t>264</t>
  </si>
  <si>
    <t>265</t>
  </si>
  <si>
    <t>266</t>
  </si>
  <si>
    <t>Mask</t>
  </si>
  <si>
    <t>70</t>
  </si>
  <si>
    <t>71</t>
  </si>
  <si>
    <t>72</t>
  </si>
  <si>
    <t>73</t>
  </si>
  <si>
    <t>74</t>
  </si>
  <si>
    <t>75</t>
  </si>
  <si>
    <t>76</t>
  </si>
  <si>
    <t>77</t>
  </si>
  <si>
    <t>78</t>
  </si>
  <si>
    <t>79</t>
  </si>
  <si>
    <t>7A</t>
  </si>
  <si>
    <t>311</t>
  </si>
  <si>
    <t>312</t>
  </si>
  <si>
    <t>313</t>
  </si>
  <si>
    <t>314</t>
  </si>
  <si>
    <t>315</t>
  </si>
  <si>
    <t>316</t>
  </si>
  <si>
    <t>317</t>
  </si>
  <si>
    <t>320</t>
  </si>
  <si>
    <t>321</t>
  </si>
  <si>
    <t>322</t>
  </si>
  <si>
    <t>IP Mask</t>
  </si>
  <si>
    <t>Subnet Size</t>
  </si>
  <si>
    <t>Host No.</t>
  </si>
  <si>
    <t>104</t>
  </si>
  <si>
    <t>105</t>
  </si>
  <si>
    <t>106</t>
  </si>
  <si>
    <t>107</t>
  </si>
  <si>
    <t>110</t>
  </si>
  <si>
    <t>0111</t>
  </si>
  <si>
    <t>112</t>
  </si>
  <si>
    <t>113</t>
  </si>
  <si>
    <t>114</t>
  </si>
  <si>
    <t>115</t>
  </si>
  <si>
    <t>116</t>
  </si>
  <si>
    <t>117</t>
  </si>
  <si>
    <t>120</t>
  </si>
  <si>
    <t>121</t>
  </si>
  <si>
    <t>122</t>
  </si>
  <si>
    <t>123</t>
  </si>
  <si>
    <t>124</t>
  </si>
  <si>
    <t>125</t>
  </si>
  <si>
    <t>126</t>
  </si>
  <si>
    <t>127</t>
  </si>
  <si>
    <t>130</t>
  </si>
  <si>
    <t>131</t>
  </si>
  <si>
    <t>One useful approach to enhancing the utility of this tool is to exploit the data outlining or "grouping" mechanism provided in Excel. This allows a set of rows or columns to be grouped with a parent that becomes associated with an expand/collapse button to expose or hide subordinate details. This is especially helpful as a way to manage rows in a hierarchically organized address space, as is illustrated in the "Example Addr Plan" sheet. A similar approach is also used to hide columns that contain data fields that rarely need to be viewed. To access this facility, select the "Group and Outline" option from the Data menu in Excel.</t>
  </si>
  <si>
    <t>Int. Subnet Address</t>
  </si>
  <si>
    <t>Octet IP Addr.</t>
  </si>
  <si>
    <t xml:space="preserve">These tables facilitate converting octets to binary, hex, and octal strings, and </t>
  </si>
  <si>
    <t>10011100</t>
  </si>
  <si>
    <t>10011101</t>
  </si>
  <si>
    <t>102</t>
  </si>
  <si>
    <t>103</t>
  </si>
  <si>
    <t>0B</t>
  </si>
  <si>
    <t>0A</t>
  </si>
  <si>
    <t>0C</t>
  </si>
  <si>
    <t>0D</t>
  </si>
  <si>
    <t>11101111</t>
  </si>
  <si>
    <t>11110000</t>
  </si>
  <si>
    <t>11110001</t>
  </si>
  <si>
    <t>11110010</t>
  </si>
  <si>
    <t>11110011</t>
  </si>
  <si>
    <t>11110100</t>
  </si>
  <si>
    <t>11110101</t>
  </si>
  <si>
    <t>11110110</t>
  </si>
  <si>
    <t>11110111</t>
  </si>
  <si>
    <t>11111000</t>
  </si>
  <si>
    <t>11111001</t>
  </si>
  <si>
    <t>11111010</t>
  </si>
  <si>
    <t>11111011</t>
  </si>
  <si>
    <t>11111100</t>
  </si>
  <si>
    <t>11111101</t>
  </si>
  <si>
    <t>11111110</t>
  </si>
  <si>
    <t>11111111</t>
  </si>
  <si>
    <t>80</t>
  </si>
  <si>
    <t>81</t>
  </si>
  <si>
    <t>82</t>
  </si>
  <si>
    <t>83</t>
  </si>
  <si>
    <t>84</t>
  </si>
  <si>
    <t>85</t>
  </si>
  <si>
    <t>86</t>
  </si>
  <si>
    <t>87</t>
  </si>
  <si>
    <t>88</t>
  </si>
  <si>
    <t>89</t>
  </si>
  <si>
    <t>8A</t>
  </si>
  <si>
    <t>8B</t>
  </si>
  <si>
    <t>8C</t>
  </si>
  <si>
    <t>8D</t>
  </si>
  <si>
    <t>8E</t>
  </si>
  <si>
    <t>8F</t>
  </si>
  <si>
    <t>90</t>
  </si>
  <si>
    <t>91</t>
  </si>
  <si>
    <t>92</t>
  </si>
  <si>
    <t>93</t>
  </si>
  <si>
    <t>94</t>
  </si>
  <si>
    <t>95</t>
  </si>
  <si>
    <t>96</t>
  </si>
  <si>
    <t>97</t>
  </si>
  <si>
    <t>98</t>
  </si>
  <si>
    <t>99</t>
  </si>
  <si>
    <t>41</t>
  </si>
  <si>
    <t>42</t>
  </si>
  <si>
    <t>43</t>
  </si>
  <si>
    <t>44</t>
  </si>
  <si>
    <t>45</t>
  </si>
  <si>
    <t>11011111</t>
  </si>
  <si>
    <t>11100000</t>
  </si>
  <si>
    <t>11100001</t>
  </si>
  <si>
    <t>11100010</t>
  </si>
  <si>
    <t>11100011</t>
  </si>
  <si>
    <t>11100100</t>
  </si>
  <si>
    <t>11100101</t>
  </si>
  <si>
    <t>11100110</t>
  </si>
  <si>
    <t>11100111</t>
  </si>
  <si>
    <t>11101000</t>
  </si>
  <si>
    <t>11101001</t>
  </si>
  <si>
    <t>11101010</t>
  </si>
  <si>
    <t>11101011</t>
  </si>
  <si>
    <t>11101100</t>
  </si>
  <si>
    <t>11101101</t>
  </si>
  <si>
    <t>11101110</t>
  </si>
  <si>
    <t>01111111</t>
  </si>
  <si>
    <t>40</t>
  </si>
  <si>
    <t>60</t>
  </si>
  <si>
    <t>61</t>
  </si>
  <si>
    <t>62</t>
  </si>
  <si>
    <t>63</t>
  </si>
  <si>
    <t>64</t>
  </si>
  <si>
    <t>65</t>
  </si>
  <si>
    <t>66</t>
  </si>
  <si>
    <t>67</t>
  </si>
  <si>
    <t>68</t>
  </si>
  <si>
    <t>69</t>
  </si>
  <si>
    <t>6A</t>
  </si>
  <si>
    <t>6B</t>
  </si>
  <si>
    <t>6C</t>
  </si>
  <si>
    <t>6D</t>
  </si>
  <si>
    <t>6E</t>
  </si>
  <si>
    <t>Subnet 3-2-0-1-1</t>
  </si>
  <si>
    <t>Subnet 3-2-0-1-2</t>
  </si>
  <si>
    <t>Subnet 3-2-0-1-3</t>
  </si>
  <si>
    <t>Subnet 3-2-0-1-4</t>
  </si>
  <si>
    <t>Subnet 3-2-0-1-5</t>
  </si>
  <si>
    <t>Subnet 3-2-0-1-6</t>
  </si>
  <si>
    <t>Subnet 3-2-0-1-7</t>
  </si>
  <si>
    <t>Host 3-2-0-1-0:1</t>
  </si>
  <si>
    <t>Host 3-2-0-1-0:2</t>
  </si>
  <si>
    <t>Host 3-2-0-1-4:3</t>
  </si>
  <si>
    <t>Host 3-2-0-1-4:2</t>
  </si>
  <si>
    <t>Host 3-2-0-1-4:12</t>
  </si>
  <si>
    <t>Host 3-2-0-1-4:13</t>
  </si>
  <si>
    <t>Host 3-2-0-1-4:14</t>
  </si>
  <si>
    <t>Host 3-2-0-1-4:15</t>
  </si>
  <si>
    <t>Host 3-2-0-1-4:25</t>
  </si>
  <si>
    <t>Host 3-2-0-1-4:26</t>
  </si>
  <si>
    <t>Host 3-2-0-1-4:27</t>
  </si>
  <si>
    <t>Host 3-2-0-1-4:29</t>
  </si>
  <si>
    <t>Host 3-2-0-1-4:30</t>
  </si>
  <si>
    <t>Host 3-2-0-1-6:1</t>
  </si>
  <si>
    <t>Host 3-2-0-1-6:2</t>
  </si>
  <si>
    <t>Host 3-2-0-1-6:3</t>
  </si>
  <si>
    <t>Host 3-2-0-1-6:4</t>
  </si>
  <si>
    <t>Host 3-2-0-1-6:5</t>
  </si>
  <si>
    <t>Host 3-2-0-1-6:6</t>
  </si>
  <si>
    <t>Host 3-2-0-1-6:7</t>
  </si>
  <si>
    <t>Host 3-2-0-1-6:8</t>
  </si>
  <si>
    <t>Host 3-2-0-1-6:9</t>
  </si>
  <si>
    <t>Host 3-2-0-1-6:10</t>
  </si>
  <si>
    <t>Host 3-2-0-1-6:11</t>
  </si>
  <si>
    <t>Host 3-2-0-1-6:12</t>
  </si>
  <si>
    <t>Top Level Super Net</t>
  </si>
  <si>
    <t>Hex IP Address</t>
  </si>
  <si>
    <t>Octal IP Address</t>
  </si>
  <si>
    <t>Binary IP Address</t>
  </si>
  <si>
    <t>Subnet 3</t>
  </si>
  <si>
    <t>Subnet 4</t>
  </si>
  <si>
    <t>A6</t>
  </si>
  <si>
    <t>A7</t>
  </si>
  <si>
    <t>A8</t>
  </si>
  <si>
    <t>A9</t>
  </si>
  <si>
    <t>AA</t>
  </si>
  <si>
    <t>AB</t>
  </si>
  <si>
    <t>AC</t>
  </si>
  <si>
    <t>AD</t>
  </si>
  <si>
    <t>AE</t>
  </si>
  <si>
    <t>AF</t>
  </si>
  <si>
    <t>B0</t>
  </si>
  <si>
    <t>B1</t>
  </si>
  <si>
    <t>B2</t>
  </si>
  <si>
    <t>B3</t>
  </si>
  <si>
    <t>B4</t>
  </si>
  <si>
    <t>B5</t>
  </si>
  <si>
    <t>B6</t>
  </si>
  <si>
    <t>B7</t>
  </si>
  <si>
    <t>B8</t>
  </si>
  <si>
    <t>B9</t>
  </si>
  <si>
    <t>BA</t>
  </si>
  <si>
    <t>BB</t>
  </si>
  <si>
    <t>BC</t>
  </si>
  <si>
    <t>BD</t>
  </si>
  <si>
    <t>10001100</t>
  </si>
  <si>
    <t>10001101</t>
  </si>
  <si>
    <t>10001110</t>
  </si>
  <si>
    <t>10001111</t>
  </si>
  <si>
    <t>10010000</t>
  </si>
  <si>
    <t>10010001</t>
  </si>
  <si>
    <t>10010010</t>
  </si>
  <si>
    <t>10010011</t>
  </si>
  <si>
    <t>11010111</t>
  </si>
  <si>
    <t>11011000</t>
  </si>
  <si>
    <t>11011001</t>
  </si>
  <si>
    <t>11011010</t>
  </si>
  <si>
    <t>11011011</t>
  </si>
  <si>
    <t>11011100</t>
  </si>
  <si>
    <t>11011101</t>
  </si>
  <si>
    <t>11011110</t>
  </si>
  <si>
    <t>10101011</t>
  </si>
  <si>
    <t>10101100</t>
  </si>
  <si>
    <t>10101101</t>
  </si>
  <si>
    <t>10101110</t>
  </si>
  <si>
    <t>10101111</t>
  </si>
  <si>
    <t>10110000</t>
  </si>
  <si>
    <t>10110001</t>
  </si>
  <si>
    <t>10110010</t>
  </si>
  <si>
    <t>10110011</t>
  </si>
  <si>
    <t>10110100</t>
  </si>
  <si>
    <t>10110101</t>
  </si>
  <si>
    <t>10110110</t>
  </si>
  <si>
    <t>10110111</t>
  </si>
  <si>
    <t>10111000</t>
  </si>
  <si>
    <t>10111001</t>
  </si>
  <si>
    <t>10111010</t>
  </si>
  <si>
    <t>10111011</t>
  </si>
  <si>
    <t>10111100</t>
  </si>
  <si>
    <t>10111101</t>
  </si>
  <si>
    <t>10111110</t>
  </si>
  <si>
    <t>10111111</t>
  </si>
  <si>
    <t>11000000</t>
  </si>
  <si>
    <t>11000001</t>
  </si>
  <si>
    <t>11000010</t>
  </si>
  <si>
    <t>11000011</t>
  </si>
  <si>
    <t>11000100</t>
  </si>
  <si>
    <t>11000101</t>
  </si>
  <si>
    <t>11000110</t>
  </si>
  <si>
    <t>11000111</t>
  </si>
  <si>
    <t>11001000</t>
  </si>
  <si>
    <t>11001001</t>
  </si>
  <si>
    <t>11001010</t>
  </si>
  <si>
    <t>11001011</t>
  </si>
  <si>
    <t>00001010</t>
  </si>
  <si>
    <t>00001011</t>
  </si>
  <si>
    <t>00001100</t>
  </si>
  <si>
    <t>00001101</t>
  </si>
  <si>
    <t>00001110</t>
  </si>
  <si>
    <t>00001111</t>
  </si>
  <si>
    <t>00</t>
  </si>
  <si>
    <t>01</t>
  </si>
  <si>
    <t>02</t>
  </si>
  <si>
    <t>03</t>
  </si>
  <si>
    <t>7B</t>
  </si>
  <si>
    <t>7C</t>
  </si>
  <si>
    <t>7D</t>
  </si>
  <si>
    <t>7E</t>
  </si>
  <si>
    <t>7F</t>
  </si>
  <si>
    <t>10000000</t>
  </si>
  <si>
    <t>10000001</t>
  </si>
  <si>
    <t>10000010</t>
  </si>
  <si>
    <t>10000011</t>
  </si>
  <si>
    <t>270</t>
  </si>
  <si>
    <t>271</t>
  </si>
  <si>
    <t>272</t>
  </si>
  <si>
    <t>273</t>
  </si>
  <si>
    <t>274</t>
  </si>
  <si>
    <t>275</t>
  </si>
  <si>
    <t>276</t>
  </si>
  <si>
    <t>277</t>
  </si>
  <si>
    <t>300</t>
  </si>
  <si>
    <t>301</t>
  </si>
  <si>
    <t>302</t>
  </si>
  <si>
    <t>303</t>
  </si>
  <si>
    <t>304</t>
  </si>
  <si>
    <t>305</t>
  </si>
  <si>
    <t>306</t>
  </si>
  <si>
    <t>307</t>
  </si>
  <si>
    <t>310</t>
  </si>
  <si>
    <t>146</t>
  </si>
  <si>
    <t>147</t>
  </si>
  <si>
    <t>150</t>
  </si>
  <si>
    <t>151</t>
  </si>
  <si>
    <t>152</t>
  </si>
  <si>
    <t>153</t>
  </si>
  <si>
    <t>154</t>
  </si>
  <si>
    <t>155</t>
  </si>
  <si>
    <t>156</t>
  </si>
  <si>
    <t>157</t>
  </si>
  <si>
    <t>160</t>
  </si>
  <si>
    <t>161</t>
  </si>
  <si>
    <t>162</t>
  </si>
  <si>
    <t>163</t>
  </si>
  <si>
    <t>164</t>
  </si>
  <si>
    <t>165</t>
  </si>
  <si>
    <t>166</t>
  </si>
  <si>
    <t>167</t>
  </si>
  <si>
    <t>170</t>
  </si>
  <si>
    <t>215</t>
  </si>
  <si>
    <t>216</t>
  </si>
  <si>
    <t>217</t>
  </si>
  <si>
    <t>220</t>
  </si>
  <si>
    <t>221</t>
  </si>
  <si>
    <t>222</t>
  </si>
  <si>
    <t>223</t>
  </si>
  <si>
    <t>224</t>
  </si>
  <si>
    <t>225</t>
  </si>
  <si>
    <t>226</t>
  </si>
  <si>
    <t>227</t>
  </si>
  <si>
    <t>230</t>
  </si>
  <si>
    <t>231</t>
  </si>
  <si>
    <t>232</t>
  </si>
  <si>
    <t>233</t>
  </si>
  <si>
    <t>234</t>
  </si>
  <si>
    <t>235</t>
  </si>
  <si>
    <t>236</t>
  </si>
  <si>
    <t>237</t>
  </si>
  <si>
    <t>240</t>
  </si>
  <si>
    <t>241</t>
  </si>
  <si>
    <t>11001100</t>
  </si>
  <si>
    <t>11001101</t>
  </si>
  <si>
    <t>11001110</t>
  </si>
  <si>
    <t>11001111</t>
  </si>
  <si>
    <t>11010001</t>
  </si>
  <si>
    <t>11010010</t>
  </si>
  <si>
    <t>11010011</t>
  </si>
  <si>
    <t>11010100</t>
  </si>
  <si>
    <t>11010101</t>
  </si>
  <si>
    <t>11010110</t>
  </si>
  <si>
    <t>01100100</t>
  </si>
  <si>
    <t>01100101</t>
  </si>
  <si>
    <t>01100110</t>
  </si>
  <si>
    <t>267</t>
  </si>
  <si>
    <t>060</t>
  </si>
  <si>
    <t>061</t>
  </si>
  <si>
    <t>062</t>
  </si>
  <si>
    <t>063</t>
  </si>
  <si>
    <t>064</t>
  </si>
  <si>
    <t>065</t>
  </si>
  <si>
    <t>066</t>
  </si>
  <si>
    <t>067</t>
  </si>
  <si>
    <t>070</t>
  </si>
  <si>
    <t>071</t>
  </si>
  <si>
    <t>072</t>
  </si>
  <si>
    <t>073</t>
  </si>
  <si>
    <t>074</t>
  </si>
  <si>
    <t>075</t>
  </si>
  <si>
    <t>076</t>
  </si>
  <si>
    <t>077</t>
  </si>
  <si>
    <t>100</t>
  </si>
  <si>
    <t>101</t>
  </si>
  <si>
    <t>SuperNet</t>
  </si>
  <si>
    <t>Subnet 3-2-0-1-0</t>
  </si>
  <si>
    <t>Subnet 3-3</t>
  </si>
  <si>
    <t>10011010</t>
  </si>
  <si>
    <t>10011011</t>
  </si>
  <si>
    <t>Subnet 6</t>
  </si>
  <si>
    <t>Subnet 7</t>
  </si>
  <si>
    <t>Subnet 0</t>
  </si>
  <si>
    <t>Subnet 2-0</t>
  </si>
  <si>
    <t>Subnet 2-1</t>
  </si>
  <si>
    <t>Subnet 2-2</t>
  </si>
  <si>
    <t>Subnet 2-3</t>
  </si>
  <si>
    <t>Subnet 3-0</t>
  </si>
  <si>
    <t>Subnet 3-1</t>
  </si>
  <si>
    <t>Subnet 3-2</t>
  </si>
  <si>
    <t>Subnet 3-2-0</t>
  </si>
  <si>
    <t>Subnet 3-2-0-0</t>
  </si>
  <si>
    <t>Subnet 3-2-0-1</t>
  </si>
  <si>
    <t>Subnet 3-2-0-2</t>
  </si>
  <si>
    <t>Subnet 3-2-0-3</t>
  </si>
  <si>
    <t>Subnet 3-2-1</t>
  </si>
  <si>
    <t>Subnet 3-2-2</t>
  </si>
  <si>
    <t>Subnet 3-2-3</t>
  </si>
  <si>
    <t>Subnet 3-2-4</t>
  </si>
  <si>
    <t>Subnet 3-2-5</t>
  </si>
  <si>
    <t>10011110</t>
  </si>
  <si>
    <t>10011111</t>
  </si>
  <si>
    <t>10100000</t>
  </si>
  <si>
    <t>10100001</t>
  </si>
  <si>
    <t>10100010</t>
  </si>
  <si>
    <t>10100011</t>
  </si>
  <si>
    <t>10100100</t>
  </si>
  <si>
    <t>10100101</t>
  </si>
  <si>
    <t>10100110</t>
  </si>
  <si>
    <t>10100111</t>
  </si>
  <si>
    <t>10101000</t>
  </si>
  <si>
    <t>10101001</t>
  </si>
  <si>
    <t>10101010</t>
  </si>
  <si>
    <t>10000101</t>
  </si>
  <si>
    <t>10000111</t>
  </si>
  <si>
    <t>10001000</t>
  </si>
  <si>
    <t>10001001</t>
  </si>
  <si>
    <t>10001010</t>
  </si>
  <si>
    <t>10001011</t>
  </si>
  <si>
    <t>00101011</t>
  </si>
  <si>
    <t>00101100</t>
  </si>
  <si>
    <t>00101101</t>
  </si>
  <si>
    <t>00101110</t>
  </si>
  <si>
    <t>00101111</t>
  </si>
  <si>
    <t>00110000</t>
  </si>
  <si>
    <t>00110001</t>
  </si>
  <si>
    <t>00110010</t>
  </si>
  <si>
    <t>00110011</t>
  </si>
  <si>
    <t>00110100</t>
  </si>
  <si>
    <t>00110101</t>
  </si>
  <si>
    <t>00110110</t>
  </si>
  <si>
    <t>00110111</t>
  </si>
  <si>
    <t>00111000</t>
  </si>
  <si>
    <t>00111001</t>
  </si>
  <si>
    <t>DF</t>
  </si>
  <si>
    <t>E0</t>
  </si>
  <si>
    <t>E1</t>
  </si>
  <si>
    <t>E2</t>
  </si>
  <si>
    <t>E3</t>
  </si>
  <si>
    <t>E4</t>
  </si>
  <si>
    <t>E5</t>
  </si>
  <si>
    <t>E6</t>
  </si>
  <si>
    <t>E7</t>
  </si>
  <si>
    <t>E8</t>
  </si>
  <si>
    <t>E9</t>
  </si>
  <si>
    <t>EA</t>
  </si>
  <si>
    <t>EB</t>
  </si>
  <si>
    <t>EC</t>
  </si>
  <si>
    <t>ED</t>
  </si>
  <si>
    <t>EE</t>
  </si>
  <si>
    <t>EF</t>
  </si>
  <si>
    <t>F0</t>
  </si>
  <si>
    <t>F1</t>
  </si>
  <si>
    <t>F2</t>
  </si>
  <si>
    <t>F3</t>
  </si>
  <si>
    <t>F4</t>
  </si>
  <si>
    <t>F5</t>
  </si>
  <si>
    <t>F6</t>
  </si>
  <si>
    <t>F7</t>
  </si>
  <si>
    <t>F8</t>
  </si>
  <si>
    <t>F9</t>
  </si>
  <si>
    <t>FA</t>
  </si>
  <si>
    <t>FB</t>
  </si>
  <si>
    <t>FC</t>
  </si>
  <si>
    <t>FD</t>
  </si>
  <si>
    <t>FE</t>
  </si>
  <si>
    <t>FF</t>
  </si>
  <si>
    <t>IP Address</t>
  </si>
  <si>
    <t>11010000</t>
  </si>
  <si>
    <t>0E</t>
  </si>
  <si>
    <t>0F</t>
  </si>
  <si>
    <t>00010000</t>
  </si>
  <si>
    <t>00010001</t>
  </si>
  <si>
    <t>6F</t>
  </si>
  <si>
    <t>00000000</t>
  </si>
  <si>
    <t>00000001</t>
  </si>
  <si>
    <t>00101000</t>
  </si>
  <si>
    <t>00101001</t>
  </si>
  <si>
    <t>00101010</t>
  </si>
  <si>
    <t>46</t>
  </si>
  <si>
    <t>47</t>
  </si>
  <si>
    <t>48</t>
  </si>
  <si>
    <t>49</t>
  </si>
  <si>
    <t>4A</t>
  </si>
  <si>
    <t>4B</t>
  </si>
  <si>
    <t>4C</t>
  </si>
  <si>
    <t>4D</t>
  </si>
  <si>
    <t>4E</t>
  </si>
  <si>
    <t>4F</t>
  </si>
  <si>
    <t>50</t>
  </si>
  <si>
    <t>51</t>
  </si>
  <si>
    <t>52</t>
  </si>
  <si>
    <t>53</t>
  </si>
  <si>
    <t>54</t>
  </si>
  <si>
    <t>55</t>
  </si>
  <si>
    <t>56</t>
  </si>
  <si>
    <t>57</t>
  </si>
  <si>
    <t>58</t>
  </si>
  <si>
    <t>59</t>
  </si>
  <si>
    <t>5A</t>
  </si>
  <si>
    <t>5B</t>
  </si>
  <si>
    <t>5C</t>
  </si>
  <si>
    <t>5D</t>
  </si>
  <si>
    <t>5E</t>
  </si>
  <si>
    <t>5F</t>
  </si>
  <si>
    <t>Host 3-2-0-1-0:3</t>
  </si>
  <si>
    <t>Host 3-2-0-1-0:4</t>
  </si>
  <si>
    <t>Host 3-2-0-1-0:5</t>
  </si>
  <si>
    <t>Host 3-2-0-1-0:29</t>
  </si>
  <si>
    <t>Host 3-2-0-1-0:30</t>
  </si>
  <si>
    <t>Host 3-2-0-1-4:1</t>
  </si>
  <si>
    <t>352</t>
  </si>
  <si>
    <t>353</t>
  </si>
  <si>
    <t>354</t>
  </si>
  <si>
    <t>355</t>
  </si>
  <si>
    <t>356</t>
  </si>
  <si>
    <t>357</t>
  </si>
  <si>
    <t>360</t>
  </si>
  <si>
    <t>361</t>
  </si>
  <si>
    <t>362</t>
  </si>
  <si>
    <t>363</t>
  </si>
  <si>
    <t>364</t>
  </si>
  <si>
    <t>365</t>
  </si>
  <si>
    <t>366</t>
  </si>
  <si>
    <t>367</t>
  </si>
  <si>
    <t>370</t>
  </si>
  <si>
    <t>371</t>
  </si>
  <si>
    <t>372</t>
  </si>
  <si>
    <t>373</t>
  </si>
  <si>
    <t>374</t>
  </si>
  <si>
    <t>375</t>
  </si>
  <si>
    <t>376</t>
  </si>
  <si>
    <t>377</t>
  </si>
  <si>
    <t>Decimal</t>
  </si>
  <si>
    <t>35</t>
  </si>
  <si>
    <t>36</t>
  </si>
  <si>
    <t>37</t>
  </si>
  <si>
    <t>38</t>
  </si>
  <si>
    <t>39</t>
  </si>
  <si>
    <t>3A</t>
  </si>
  <si>
    <t>3B</t>
  </si>
  <si>
    <t>3C</t>
  </si>
  <si>
    <t>3D</t>
  </si>
  <si>
    <t>3E</t>
  </si>
  <si>
    <t>3F</t>
  </si>
  <si>
    <t>01000000</t>
  </si>
  <si>
    <t>01000001</t>
  </si>
  <si>
    <t>01000010</t>
  </si>
  <si>
    <t>01000011</t>
  </si>
  <si>
    <t>01000100</t>
  </si>
  <si>
    <t>01000101</t>
  </si>
  <si>
    <t>01000110</t>
  </si>
  <si>
    <t>01000111</t>
  </si>
  <si>
    <t>01001000</t>
  </si>
  <si>
    <t>01001001</t>
  </si>
  <si>
    <t>01001010</t>
  </si>
  <si>
    <t>01001011</t>
  </si>
  <si>
    <t>01001100</t>
  </si>
  <si>
    <t>01001101</t>
  </si>
  <si>
    <t>01001110</t>
  </si>
  <si>
    <t>01001111</t>
  </si>
  <si>
    <t>01010000</t>
  </si>
  <si>
    <t>01010001</t>
  </si>
  <si>
    <t>01010010</t>
  </si>
  <si>
    <t>9A</t>
  </si>
  <si>
    <t>9B</t>
  </si>
  <si>
    <t>9C</t>
  </si>
  <si>
    <t>9D</t>
  </si>
  <si>
    <t>Subnet 1</t>
  </si>
  <si>
    <t>Subnet 2</t>
  </si>
  <si>
    <t>DE</t>
  </si>
  <si>
    <t>00111010</t>
  </si>
  <si>
    <t>00111011</t>
  </si>
  <si>
    <t>00111100</t>
  </si>
  <si>
    <t>00111101</t>
  </si>
  <si>
    <t>00111110</t>
  </si>
  <si>
    <t>00111111</t>
  </si>
  <si>
    <t>20</t>
  </si>
  <si>
    <t>21</t>
  </si>
  <si>
    <t>22</t>
  </si>
  <si>
    <t>23</t>
  </si>
  <si>
    <t>24</t>
  </si>
  <si>
    <t>25</t>
  </si>
  <si>
    <t>26</t>
  </si>
  <si>
    <t>27</t>
  </si>
  <si>
    <t>28</t>
  </si>
  <si>
    <t>29</t>
  </si>
  <si>
    <t>2A</t>
  </si>
  <si>
    <t>2B</t>
  </si>
  <si>
    <t>2C</t>
  </si>
  <si>
    <t>2D</t>
  </si>
  <si>
    <t>2E</t>
  </si>
  <si>
    <t>2F</t>
  </si>
  <si>
    <t>30</t>
  </si>
  <si>
    <t>31</t>
  </si>
  <si>
    <t>32</t>
  </si>
  <si>
    <t>33</t>
  </si>
  <si>
    <t>34</t>
  </si>
  <si>
    <t>Integer Host Address</t>
  </si>
  <si>
    <t>Read Me First</t>
  </si>
  <si>
    <t>To read these instructions and technical guidelines, click on the expand [+] buttons in the left-hand margin to expose text in the outline structure. Similarly, the collapse [-] buttons can be used to hide text.</t>
  </si>
  <si>
    <t>Objectives</t>
  </si>
  <si>
    <t>01101101</t>
  </si>
  <si>
    <t>01101110</t>
  </si>
  <si>
    <t>01101111</t>
  </si>
  <si>
    <t>01110000</t>
  </si>
  <si>
    <t>01110001</t>
  </si>
  <si>
    <t>01110010</t>
  </si>
  <si>
    <t>01110011</t>
  </si>
  <si>
    <t>01110100</t>
  </si>
  <si>
    <t>01110101</t>
  </si>
  <si>
    <t>01110110</t>
  </si>
  <si>
    <t>01110111</t>
  </si>
  <si>
    <t>01111000</t>
  </si>
  <si>
    <t>01111001</t>
  </si>
  <si>
    <t>000</t>
  </si>
  <si>
    <t>001</t>
  </si>
  <si>
    <t>002</t>
  </si>
  <si>
    <t>003</t>
  </si>
  <si>
    <t>004</t>
  </si>
  <si>
    <t>005</t>
  </si>
  <si>
    <t>006</t>
  </si>
  <si>
    <t>007</t>
  </si>
  <si>
    <t>010</t>
  </si>
  <si>
    <t>011</t>
  </si>
  <si>
    <t>012</t>
  </si>
  <si>
    <t>013</t>
  </si>
  <si>
    <t>014</t>
  </si>
  <si>
    <t>015</t>
  </si>
  <si>
    <t>016</t>
  </si>
  <si>
    <t>017</t>
  </si>
  <si>
    <t>020</t>
  </si>
  <si>
    <t>021</t>
  </si>
  <si>
    <t>022</t>
  </si>
  <si>
    <t>023</t>
  </si>
  <si>
    <t>024</t>
  </si>
  <si>
    <t>025</t>
  </si>
  <si>
    <t>026</t>
  </si>
  <si>
    <t>027</t>
  </si>
  <si>
    <t>030</t>
  </si>
  <si>
    <t>031</t>
  </si>
  <si>
    <t>032</t>
  </si>
  <si>
    <t>033</t>
  </si>
  <si>
    <t>034</t>
  </si>
  <si>
    <t>035</t>
  </si>
  <si>
    <t>036</t>
  </si>
  <si>
    <t>037</t>
  </si>
  <si>
    <t>Binary</t>
  </si>
  <si>
    <t>Hex</t>
  </si>
  <si>
    <t>Octal</t>
  </si>
  <si>
    <t>040</t>
  </si>
  <si>
    <t>041</t>
  </si>
  <si>
    <t>042</t>
  </si>
  <si>
    <t>043</t>
  </si>
  <si>
    <t>044</t>
  </si>
  <si>
    <t>045</t>
  </si>
  <si>
    <t>046</t>
  </si>
  <si>
    <t>047</t>
  </si>
  <si>
    <t>050</t>
  </si>
  <si>
    <t>051</t>
  </si>
  <si>
    <t>052</t>
  </si>
  <si>
    <t>053</t>
  </si>
  <si>
    <t>054</t>
  </si>
  <si>
    <t>055</t>
  </si>
  <si>
    <t>056</t>
  </si>
  <si>
    <t>057</t>
  </si>
  <si>
    <t>01111010</t>
  </si>
  <si>
    <t>01111011</t>
  </si>
  <si>
    <t>01111100</t>
  </si>
  <si>
    <t>04</t>
  </si>
  <si>
    <t>05</t>
  </si>
  <si>
    <t>06</t>
  </si>
  <si>
    <t>07</t>
  </si>
  <si>
    <t>08</t>
  </si>
  <si>
    <t>09</t>
  </si>
  <si>
    <t>01100111</t>
  </si>
  <si>
    <t>01101000</t>
  </si>
  <si>
    <t>01101001</t>
  </si>
  <si>
    <t>01101010</t>
  </si>
  <si>
    <t>01101011</t>
  </si>
  <si>
    <t>01101100</t>
  </si>
  <si>
    <t>132</t>
  </si>
  <si>
    <t>133</t>
  </si>
  <si>
    <t>134</t>
  </si>
  <si>
    <t>135</t>
  </si>
  <si>
    <t>136</t>
  </si>
  <si>
    <t>137</t>
  </si>
  <si>
    <t>140</t>
  </si>
  <si>
    <t>141</t>
  </si>
  <si>
    <t>142</t>
  </si>
  <si>
    <t>143</t>
  </si>
  <si>
    <t>144</t>
  </si>
  <si>
    <t>145</t>
  </si>
  <si>
    <t>175</t>
  </si>
  <si>
    <t>176</t>
  </si>
  <si>
    <t>177</t>
  </si>
  <si>
    <t>200</t>
  </si>
  <si>
    <t>201</t>
  </si>
  <si>
    <t>202</t>
  </si>
  <si>
    <t>203</t>
  </si>
  <si>
    <t>205</t>
  </si>
  <si>
    <t>204</t>
  </si>
  <si>
    <t>206</t>
  </si>
  <si>
    <t>207</t>
  </si>
  <si>
    <t>210</t>
  </si>
  <si>
    <t>211</t>
  </si>
  <si>
    <t>212</t>
  </si>
  <si>
    <t>213</t>
  </si>
  <si>
    <t>214</t>
  </si>
  <si>
    <t>This spreadsheet template represents one approach to automating some of the drudgery associated with updating IP addresses in a manner that facilitates simple data entry and automatic error detection. It is intended to be used in situations where IP address plans need to be developed for modest networks, or where an inventory of existing IP address assignments needs to be prepared. It automates nearly all aspects of creating IP addresses in a hierarchical subnet structure and for host addresses within subnets. In most cases, only the CIDR value needs to be provided to create a data record (row) for a new subnet or host.</t>
  </si>
  <si>
    <t>Overview of Intended Use</t>
  </si>
  <si>
    <t>The "IP Addr Plan Template" sheet is where IP address structures can be created, and inventories of IP address assignments made. For larger networks, it will normally make sense to duplicate this template sheet to set up plans/inventories for different parts of an organization or different locations. An "Example Addr Plan" sheet is included to help illustrate how these Addr Plan sheets can be used (see discussion of "Example Address Plan" in a separate section below). [expand for further details]</t>
  </si>
  <si>
    <t>00010010</t>
  </si>
  <si>
    <t>00010011</t>
  </si>
  <si>
    <t>00010100</t>
  </si>
  <si>
    <t>00010101</t>
  </si>
  <si>
    <t>00010110</t>
  </si>
  <si>
    <t>00010111</t>
  </si>
  <si>
    <t>00011000</t>
  </si>
  <si>
    <t>00011001</t>
  </si>
  <si>
    <t>00011010</t>
  </si>
  <si>
    <t>00011011</t>
  </si>
  <si>
    <t>00011100</t>
  </si>
  <si>
    <t>00011101</t>
  </si>
  <si>
    <t>00011110</t>
  </si>
  <si>
    <t>00011111</t>
  </si>
  <si>
    <t>10</t>
  </si>
  <si>
    <t>11</t>
  </si>
  <si>
    <t>12</t>
  </si>
  <si>
    <t>13</t>
  </si>
  <si>
    <t>14</t>
  </si>
  <si>
    <t>15</t>
  </si>
  <si>
    <t>16</t>
  </si>
  <si>
    <t>17</t>
  </si>
  <si>
    <t>18</t>
  </si>
  <si>
    <t>19</t>
  </si>
  <si>
    <t>1A</t>
  </si>
  <si>
    <t>1B</t>
  </si>
  <si>
    <t>1C</t>
  </si>
  <si>
    <t>1D</t>
  </si>
  <si>
    <t>1E</t>
  </si>
  <si>
    <t>1F</t>
  </si>
  <si>
    <t>00100000</t>
  </si>
  <si>
    <t>00100001</t>
  </si>
  <si>
    <t>00100010</t>
  </si>
  <si>
    <t>00100011</t>
  </si>
  <si>
    <t>00100100</t>
  </si>
  <si>
    <t>00100101</t>
  </si>
  <si>
    <t>00100110</t>
  </si>
  <si>
    <t>00100111</t>
  </si>
  <si>
    <t>C4</t>
  </si>
  <si>
    <t>C5</t>
  </si>
  <si>
    <t>C6</t>
  </si>
  <si>
    <t>326</t>
  </si>
  <si>
    <t>327</t>
  </si>
  <si>
    <t>330</t>
  </si>
  <si>
    <t>331</t>
  </si>
  <si>
    <t>332</t>
  </si>
  <si>
    <t>333</t>
  </si>
  <si>
    <t>334</t>
  </si>
  <si>
    <t>335</t>
  </si>
  <si>
    <t>336</t>
  </si>
  <si>
    <t>337</t>
  </si>
  <si>
    <t>340</t>
  </si>
  <si>
    <t>341</t>
  </si>
  <si>
    <t>342</t>
  </si>
  <si>
    <t>00000010</t>
  </si>
  <si>
    <t>00000011</t>
  </si>
  <si>
    <t>00000100</t>
  </si>
  <si>
    <t>00000101</t>
  </si>
  <si>
    <t>00000110</t>
  </si>
  <si>
    <t>00000111</t>
  </si>
  <si>
    <t>00001000</t>
  </si>
  <si>
    <t>00001001</t>
  </si>
  <si>
    <t>10000100</t>
  </si>
  <si>
    <t>10000110</t>
  </si>
  <si>
    <t>Description</t>
  </si>
  <si>
    <t>BE</t>
  </si>
  <si>
    <t>BF</t>
  </si>
  <si>
    <t>C0</t>
  </si>
  <si>
    <t>C1</t>
  </si>
  <si>
    <t>C2</t>
  </si>
  <si>
    <t>C3</t>
  </si>
  <si>
    <t>323</t>
  </si>
  <si>
    <t>324</t>
  </si>
  <si>
    <t>325</t>
  </si>
  <si>
    <t>To use the IP Address Plan sheet, it is important to note that there are formulas and specialized formatting for cells in columns A through L. These formulas and formats have been filled in initially through row 100. To expand the sheet for more IP address entries, it will be necessary to insert additional rows and then fill in the formulas and formats for the new rows. [expand for clarification]</t>
  </si>
  <si>
    <t>Column L is really just a "buffer" column, but it makes it handy to select a range of cells or columns when some columns are hidden. Typically, some columns to the left of L will be hidden, so L can be used as a "handle" for extending a selection through the hidden columns.</t>
  </si>
  <si>
    <t>Spreadsheets are not very effective tools for building IP address plans and network inventories. Conversely, traditional forms for representing IP addresses and structuring subnets are, putting it politely, bizarre. Therefore, the marriage of the wrong tool with awkward data structures can not be expected to produce any sort of bliss. However, the wide availability and popularity of spreadsheet applications argues for attempting to make the most of this mismatch.</t>
  </si>
  <si>
    <t>By design, the "IP Addr Plan Template" can be structured entirely by entering CIDR values in the first column and either a "SuperNet" flag or "Host No." value in the second column. [expand for essential details]</t>
  </si>
  <si>
    <t>01011111</t>
  </si>
  <si>
    <t>01100000</t>
  </si>
  <si>
    <t>01100001</t>
  </si>
  <si>
    <t>01100010</t>
  </si>
  <si>
    <t>01100011</t>
  </si>
  <si>
    <t>CIDR</t>
  </si>
  <si>
    <t>10010100</t>
  </si>
  <si>
    <t>10010101</t>
  </si>
  <si>
    <t>10010110</t>
  </si>
  <si>
    <t>10010111</t>
  </si>
  <si>
    <t>10011000</t>
  </si>
  <si>
    <t>10011001</t>
  </si>
  <si>
    <t>Subnet 5</t>
  </si>
  <si>
    <t>Since the CIDR value determines the size of an IP address subnet, it can also be used to compute the value of the next IP subnet address in the following row. This is the basic principle used throughout this sheet to simplify data entry and organization of an IP address plan.</t>
  </si>
  <si>
    <t>01111101</t>
  </si>
  <si>
    <t>01111110</t>
  </si>
  <si>
    <t>01010011</t>
  </si>
  <si>
    <t>01010100</t>
  </si>
  <si>
    <t>01010101</t>
  </si>
  <si>
    <t>01010110</t>
  </si>
  <si>
    <t>01010111</t>
  </si>
  <si>
    <t>01011000</t>
  </si>
  <si>
    <t>01011001</t>
  </si>
  <si>
    <t>01011010</t>
  </si>
  <si>
    <t>01011011</t>
  </si>
  <si>
    <t>01011100</t>
  </si>
  <si>
    <t>01011101</t>
  </si>
  <si>
    <t>01011110</t>
  </si>
  <si>
    <t>171</t>
  </si>
  <si>
    <t>172</t>
  </si>
  <si>
    <t>173</t>
  </si>
  <si>
    <t>174</t>
  </si>
  <si>
    <t>By entering a negative number in the second column, the corresponding row will be declared a "SuperNet" and given a grey background. The implication is that subsequent rows will be subnets, and the very next row will start with the same IP address as the parent super net.</t>
  </si>
  <si>
    <t>The starting IP address can be set in the first data row (row 3) of the "IP Addr Plan Template" by editing the formula in the "Integer IP Address" column (F). Replace the array constant "{0,0,0,0}" with an array representing the dotted decimal format of the starting IP address (e.g., IP address 10.248.32.128 should be entered as {10,248,32,128}). [expand for more details]</t>
  </si>
  <si>
    <t>This is admittedly not a very elegant way to handle entry of starting IP addresses. However, this has the advantage of being simple, while allowing users to develop customized approaches for setting starting IP addresses that suit their purposes (e.g., by linking IP addresses between sheets).</t>
  </si>
  <si>
    <t>Several named variables have been defined that can be modified to cause global changes in the way that data is displayed. These named variables are:</t>
  </si>
  <si>
    <t>C7</t>
  </si>
  <si>
    <t>C8</t>
  </si>
  <si>
    <t>C9</t>
  </si>
  <si>
    <t>CA</t>
  </si>
  <si>
    <t>CB</t>
  </si>
  <si>
    <t>CC</t>
  </si>
  <si>
    <t>CD</t>
  </si>
  <si>
    <t>CE</t>
  </si>
  <si>
    <t>CF</t>
  </si>
  <si>
    <t>D0</t>
  </si>
  <si>
    <t>D1</t>
  </si>
  <si>
    <t>D2</t>
  </si>
  <si>
    <t>D3</t>
  </si>
  <si>
    <t>D4</t>
  </si>
  <si>
    <t>D5</t>
  </si>
  <si>
    <t>D6</t>
  </si>
  <si>
    <t>D7</t>
  </si>
  <si>
    <t>D8</t>
  </si>
  <si>
    <t>D9</t>
  </si>
  <si>
    <t>DA</t>
  </si>
  <si>
    <t>DB</t>
  </si>
  <si>
    <t>DC</t>
  </si>
  <si>
    <t>DD</t>
  </si>
  <si>
    <t>If the CIDR value is 32, then the corresponding row represents a host IP address, and the background will be made light green. The IP address for the first row following a subnet row will be the subnet base address plus 1. Subsequent CIDR = 32 rows will increment the IP host address unless a new host number is provided in the "Host No." column.</t>
  </si>
  <si>
    <t>343</t>
  </si>
  <si>
    <t>344</t>
  </si>
  <si>
    <t>345</t>
  </si>
  <si>
    <t>346</t>
  </si>
  <si>
    <t>347</t>
  </si>
  <si>
    <t>350</t>
  </si>
  <si>
    <t>351</t>
  </si>
  <si>
    <r>
      <t>Append_CIDR</t>
    </r>
    <r>
      <rPr>
        <sz val="12"/>
        <rFont val="Times New Roman"/>
        <family val="0"/>
      </rPr>
      <t xml:space="preserve">: By setting this variable to "TRUE" the CIDR value will be appended to the IP address string with a forward slash '/' separator. This option would be useful where copying the IP address string with the CIDR value appended would help in transferring data to other applications or configuration procedures.  Normally, this variable is defined through the Insert...Name...Define dialog, but it could be associated with a cell on each sheet (e.g., cell L2) if it needs to be changed frequently. </t>
    </r>
  </si>
  <si>
    <t>The CIDR value can range from 4 to 32, but 31 is not normally allowed. Any other values will be rejected as out of range. A value of 31 will cause the CIDR cell to turn orange as a warning.</t>
  </si>
  <si>
    <t xml:space="preserve">Some limited error checking is provided for host IP addresses, host numbers or SuperNet flags (i.e., negative values). Excel has limited conditional formatting options, and building in additional error checking starts to get awkward. If error conditions are detected, then the CIDR column (A) will turn red. The conditions checked include:
  • The range of hosts allowed within a subnet is exceeded.
  • A host number is entered that results in a host IP address that is less than the prior row's host IP address. Note that it is allowed for the host number to be repeated, since there are situations where it may be useful to have multiple rows for the same host IP address.
  • A negative value is entered in the "Host No." column when the CIDR value is 32. </t>
  </si>
  <si>
    <t>If a CIDR value will result in a new subnet address that does not conform to the CIDR conventions, then the value will be flagged with a red background. For example, a /24 super net can be subdivided into two /26 subnets and one /25 subnet. However, the subnetting must be either [/26, /26, /25] or [/25, /26, /26] but not [/26, /25, /26].</t>
  </si>
  <si>
    <r>
      <t>CIDR_Mask</t>
    </r>
    <r>
      <rPr>
        <sz val="12"/>
        <rFont val="Times New Roman"/>
        <family val="0"/>
      </rPr>
      <t>: The array on the "Lookup" sheet used to convert CIDR values into IP masks via the VLOOKUP function. This array provides the full IP mask as a text string, and decimal integer values for each of the octets in the IP mask value. It also allows a simple lookup of the number of bits associated with the subnet, and the subnet size as an integer.</t>
    </r>
  </si>
  <si>
    <t>This example plan covers a range of addresses from 10.248.0.0 through 10.255.255.255, which is at the top of the 10.x RFC 1918 private address space. In CIDR notation, this range can be expressed as 10.248.0.0/13.</t>
  </si>
  <si>
    <t>The first step in setting up this example plan involves setting the starting IP address. This was done by editing the formula in cell F3 to replace the array constant, "{0,0,0,0}" with the starting IP address "{10,248,0,0}" that corresponds to 10.248.0.0.</t>
  </si>
  <si>
    <t xml:space="preserve">The next step is to set the initial CIDR value in cell A3 to 13. This defines the entire address space included in the plan, so that the next IP address is 11.0.0.0, as shown in the example. To be able to assign any subordinate subnets in this address space, it is necessary to declare this 10.248.0.0/13 network to be a "super net." A negative value entered is entered in cell B3 to make this a super net. This also causes the background of this row to become light grey. </t>
  </si>
  <si>
    <t xml:space="preserve">Note that the formula in column F (Integer IP Address) will only use this array constant as a starting IP address if the value in column A (CIDR) for the previous row is empty, or not a number greater than zero. This means that a new IP address range can be started in the same sheet by entering a new array constant in a row where the prior row is empty, or the CIDR value is at least not greater than zero. Typically, this is accomplished by leaving a blank row, and entering a new starting IP address in the subsequent row. </t>
  </si>
  <si>
    <t>If the rows are collapsed, expand row 3 to show subordinate rows. In particular, note that eight subnets are defined, 10.248.0.0/16 through 10.255.0.0/16. Furthermore, 10.250.0.0/16 and 10.251.0.0/16 have also been defined as super nets. Expanding the rows associated with these two super nets shows that each has been subdivided into four /18 subnets. The "Description" column provides a summary of the hierarchy in a numerical outline format to help explain the structure of supernets and subnets.</t>
  </si>
  <si>
    <t>Continuing to expand rows associated with the 10.251.0.0/16 super net will eventually expose three subnets where some host addresses have been defined (note green color of these host rows). These subnets are 10.251.129.0/27, 10.251.129.128/27, and 10.251.129.192/27. Different approaches to entering host numbers are illustrated in each of these three examples.</t>
  </si>
  <si>
    <r>
      <t>Subnet_Addr</t>
    </r>
    <r>
      <rPr>
        <sz val="12"/>
        <rFont val="Times New Roman"/>
        <family val="0"/>
      </rPr>
      <t>: This column variable contains the current subnet address as an integer. If CIDR = 32 for the current row, then this subnet address value does not change from the preceding row. In other words, it is a constant for all hosts in the same subnet.</t>
    </r>
  </si>
  <si>
    <t>Simple Customization and Variable Definitions</t>
  </si>
  <si>
    <r>
      <t>IP_Addr</t>
    </r>
    <r>
      <rPr>
        <sz val="12"/>
        <rFont val="Times New Roman"/>
        <family val="0"/>
      </rPr>
      <t>: The column variable where the current subnet or host IP address is represented as a dotted decimal character string. If the Append_CIDR variable is true, this this string will have the current CIDR value appended to the IP address string separated by a forward slash '/'.</t>
    </r>
  </si>
  <si>
    <r>
      <t>IP_Mask</t>
    </r>
    <r>
      <rPr>
        <sz val="12"/>
        <rFont val="Times New Roman"/>
        <family val="0"/>
      </rPr>
      <t>: A column variable corresponding to a character string for the dotted decimal IP subnet mask. This string is empty of the current row is for a host address (i.e., CIDR = 32).</t>
    </r>
  </si>
  <si>
    <t>Other useful variable definitions include:</t>
  </si>
  <si>
    <r>
      <t>IP</t>
    </r>
    <r>
      <rPr>
        <sz val="12"/>
        <rFont val="Times New Roman"/>
        <family val="0"/>
      </rPr>
      <t xml:space="preserve"> or </t>
    </r>
    <r>
      <rPr>
        <b/>
        <sz val="12"/>
        <rFont val="Times New Roman"/>
        <family val="0"/>
      </rPr>
      <t>Host_Addr</t>
    </r>
    <r>
      <rPr>
        <sz val="12"/>
        <rFont val="Times New Roman"/>
        <family val="0"/>
      </rPr>
      <t>: These equivalent column variables represent the current subnet address if the CIDR value is less than 32, and the current host address if CIDR is equal to 32. The values in this column are integers.</t>
    </r>
  </si>
  <si>
    <r>
      <t>Octet_1</t>
    </r>
    <r>
      <rPr>
        <sz val="12"/>
        <rFont val="Times New Roman"/>
        <family val="0"/>
      </rPr>
      <t>,</t>
    </r>
    <r>
      <rPr>
        <b/>
        <sz val="12"/>
        <rFont val="Times New Roman"/>
        <family val="0"/>
      </rPr>
      <t xml:space="preserve"> Octet_2</t>
    </r>
    <r>
      <rPr>
        <sz val="12"/>
        <rFont val="Times New Roman"/>
        <family val="0"/>
      </rPr>
      <t xml:space="preserve">, </t>
    </r>
    <r>
      <rPr>
        <b/>
        <sz val="12"/>
        <rFont val="Times New Roman"/>
        <family val="0"/>
      </rPr>
      <t>Octet_3</t>
    </r>
    <r>
      <rPr>
        <sz val="12"/>
        <rFont val="Times New Roman"/>
        <family val="0"/>
      </rPr>
      <t xml:space="preserve">, </t>
    </r>
    <r>
      <rPr>
        <b/>
        <sz val="12"/>
        <rFont val="Times New Roman"/>
        <family val="0"/>
      </rPr>
      <t>Octet_4</t>
    </r>
    <r>
      <rPr>
        <sz val="12"/>
        <rFont val="Times New Roman"/>
        <family val="0"/>
      </rPr>
      <t>: Column variables corresponding to the integer values for the four octets in an IP address. Octet_1 is the high-order (left-most) octet value, while Octet_4 is the low-order (right-most) octet value. These octets are derived from the Host_Addr column.</t>
    </r>
  </si>
  <si>
    <t>Example Address Plan</t>
  </si>
  <si>
    <t>Int. Host Address</t>
  </si>
  <si>
    <t>Questions/comments can be sent to:</t>
  </si>
  <si>
    <t>Net-Part Bits (CIDR)</t>
  </si>
  <si>
    <t>The cells above that have dark blue or dark teal text represent the</t>
  </si>
  <si>
    <t>subnetting problems will fall within this portion of the table.</t>
  </si>
  <si>
    <t>If large values do not display above because the cell size is too</t>
  </si>
  <si>
    <t>small, then it probably doesn't matter. It would be rare for values</t>
  </si>
  <si>
    <t>As a reminder, the old "Class" network assignments map to CIDR</t>
  </si>
  <si>
    <t>values as follows:</t>
  </si>
  <si>
    <t>A</t>
  </si>
  <si>
    <t>B</t>
  </si>
  <si>
    <t>C</t>
  </si>
  <si>
    <t>= Class</t>
  </si>
  <si>
    <r>
      <t>Map256</t>
    </r>
    <r>
      <rPr>
        <sz val="12"/>
        <rFont val="Times New Roman"/>
        <family val="0"/>
      </rPr>
      <t>: This is an array with 256 entries that can be used with the VLOOKUP function to retrieve a binary, hexadecimal, or octal string corresponding to the decimal value of an octet. By concatenating lookups for each of the octets in an IP address, it is easy to construct a string representing the conversion of an IP address into binary, hex or octal. The "Example Addr Plan" sheet provides examples of such formulas. Note that the named constants, Binary, Hex, and Octal can be used to select the corresponding conversion column via the VLOOKUP function.</t>
    </r>
  </si>
  <si>
    <r>
      <t>CIDR</t>
    </r>
    <r>
      <rPr>
        <sz val="12"/>
        <rFont val="Times New Roman"/>
        <family val="0"/>
      </rPr>
      <t>: Column variable representing the value entered for the CIDR subnet specification. This data is manually specified. Row formulas that refer to this variable will retrieve the CIDR value for that row.</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</si>
</sst>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quot;&quot;;&quot;&quot;"/>
    <numFmt numFmtId="166" formatCode="#,##0;&quot;Subnet&quot;;&quot;&quot;"/>
    <numFmt numFmtId="167" formatCode="#,##0;&quot;Error-Neg#&quot;;&quot;&quot;"/>
    <numFmt numFmtId="168" formatCode="000;&quot;&quot;;000"/>
    <numFmt numFmtId="169" formatCode="#,##0;&quot;SuperNet&quot;;&quot;&quot;"/>
    <numFmt numFmtId="170" formatCode="&quot;/&quot;#0"/>
  </numFmts>
  <fonts count="32">
    <font>
      <sz val="12"/>
      <name val="Arial"/>
      <family val="2"/>
    </font>
    <font>
      <b/>
      <sz val="12"/>
      <name val="Arial"/>
      <family val="2"/>
    </font>
    <font>
      <i/>
      <sz val="12"/>
      <name val="Arial"/>
      <family val="0"/>
    </font>
    <font>
      <b/>
      <i/>
      <sz val="12"/>
      <name val="Arial"/>
      <family val="0"/>
    </font>
    <font>
      <u val="single"/>
      <sz val="12"/>
      <color indexed="12"/>
      <name val="Arial"/>
      <family val="0"/>
    </font>
    <font>
      <u val="single"/>
      <sz val="12"/>
      <color indexed="36"/>
      <name val="Arial"/>
      <family val="0"/>
    </font>
    <font>
      <sz val="8"/>
      <name val="Verdana"/>
      <family val="0"/>
    </font>
    <font>
      <sz val="12"/>
      <name val="Times New Roman"/>
      <family val="0"/>
    </font>
    <font>
      <sz val="18"/>
      <name val="Times New Roman"/>
      <family val="0"/>
    </font>
    <font>
      <sz val="18"/>
      <color indexed="18"/>
      <name val="Times New Roman"/>
      <family val="0"/>
    </font>
    <font>
      <b/>
      <sz val="12"/>
      <name val="Times New Roman"/>
      <family val="0"/>
    </font>
    <font>
      <b/>
      <i/>
      <sz val="12"/>
      <name val="Times New Roman"/>
      <family val="0"/>
    </font>
    <font>
      <sz val="10"/>
      <name val="Verdana"/>
      <family val="0"/>
    </font>
    <font>
      <b/>
      <sz val="11"/>
      <color indexed="43"/>
      <name val="Verdana"/>
      <family val="0"/>
    </font>
    <font>
      <b/>
      <sz val="11"/>
      <color indexed="9"/>
      <name val="Verdana"/>
      <family val="0"/>
    </font>
    <font>
      <sz val="11"/>
      <name val="Verdana"/>
      <family val="0"/>
    </font>
    <font>
      <sz val="11"/>
      <color indexed="54"/>
      <name val="Verdana"/>
      <family val="0"/>
    </font>
    <font>
      <sz val="10"/>
      <color indexed="37"/>
      <name val="Verdana"/>
      <family val="0"/>
    </font>
    <font>
      <b/>
      <sz val="10"/>
      <color indexed="9"/>
      <name val="Verdana"/>
      <family val="0"/>
    </font>
    <font>
      <b/>
      <sz val="10"/>
      <name val="Verdana"/>
      <family val="0"/>
    </font>
    <font>
      <sz val="12"/>
      <name val="Verdana"/>
      <family val="0"/>
    </font>
    <font>
      <sz val="12"/>
      <color indexed="43"/>
      <name val="Verdana"/>
      <family val="0"/>
    </font>
    <font>
      <sz val="11"/>
      <name val="Arial"/>
      <family val="0"/>
    </font>
    <font>
      <b/>
      <sz val="12"/>
      <color indexed="43"/>
      <name val="Verdana"/>
      <family val="0"/>
    </font>
    <font>
      <b/>
      <sz val="14"/>
      <name val="Verdana"/>
      <family val="0"/>
    </font>
    <font>
      <b/>
      <sz val="14"/>
      <color indexed="43"/>
      <name val="Verdana"/>
      <family val="0"/>
    </font>
    <font>
      <b/>
      <sz val="12"/>
      <color indexed="9"/>
      <name val="Verdana"/>
      <family val="0"/>
    </font>
    <font>
      <b/>
      <sz val="12"/>
      <name val="Verdana"/>
      <family val="0"/>
    </font>
    <font>
      <sz val="11"/>
      <color indexed="56"/>
      <name val="Verdana"/>
      <family val="0"/>
    </font>
    <font>
      <sz val="11"/>
      <color indexed="18"/>
      <name val="Verdana"/>
      <family val="0"/>
    </font>
    <font>
      <sz val="11"/>
      <color indexed="8"/>
      <name val="Verdana"/>
      <family val="0"/>
    </font>
    <font>
      <b/>
      <sz val="8"/>
      <name val="Arial"/>
      <family val="2"/>
    </font>
  </fonts>
  <fills count="15">
    <fill>
      <patternFill/>
    </fill>
    <fill>
      <patternFill patternType="gray125"/>
    </fill>
    <fill>
      <patternFill patternType="solid">
        <fgColor indexed="54"/>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darkUp">
        <fgColor indexed="9"/>
        <bgColor indexed="22"/>
      </patternFill>
    </fill>
    <fill>
      <patternFill patternType="solid">
        <fgColor indexed="23"/>
        <bgColor indexed="64"/>
      </patternFill>
    </fill>
    <fill>
      <patternFill patternType="solid">
        <fgColor indexed="26"/>
        <bgColor indexed="64"/>
      </patternFill>
    </fill>
    <fill>
      <patternFill patternType="solid">
        <fgColor indexed="41"/>
        <bgColor indexed="64"/>
      </patternFill>
    </fill>
    <fill>
      <patternFill patternType="solid">
        <fgColor indexed="12"/>
        <bgColor indexed="64"/>
      </patternFill>
    </fill>
    <fill>
      <patternFill patternType="solid">
        <fgColor indexed="45"/>
        <bgColor indexed="64"/>
      </patternFill>
    </fill>
    <fill>
      <patternFill patternType="solid">
        <fgColor indexed="21"/>
        <bgColor indexed="64"/>
      </patternFill>
    </fill>
    <fill>
      <patternFill patternType="solid">
        <fgColor indexed="46"/>
        <bgColor indexed="64"/>
      </patternFill>
    </fill>
    <fill>
      <patternFill patternType="solid">
        <fgColor indexed="22"/>
        <bgColor indexed="64"/>
      </patternFill>
    </fill>
  </fills>
  <borders count="96">
    <border>
      <left/>
      <right/>
      <top/>
      <bottom/>
      <diagonal/>
    </border>
    <border>
      <left>
        <color indexed="63"/>
      </left>
      <right style="medium">
        <color indexed="9"/>
      </right>
      <top style="medium"/>
      <bottom>
        <color indexed="63"/>
      </bottom>
    </border>
    <border>
      <left style="medium">
        <color indexed="9"/>
      </left>
      <right style="medium">
        <color indexed="9"/>
      </right>
      <top style="medium"/>
      <bottom style="medium">
        <color indexed="54"/>
      </bottom>
    </border>
    <border>
      <left style="medium">
        <color indexed="9"/>
      </left>
      <right style="medium">
        <color indexed="9"/>
      </right>
      <top style="medium"/>
      <bottom>
        <color indexed="63"/>
      </bottom>
    </border>
    <border>
      <left style="medium">
        <color indexed="9"/>
      </left>
      <right>
        <color indexed="63"/>
      </right>
      <top style="medium"/>
      <bottom>
        <color indexed="63"/>
      </bottom>
    </border>
    <border>
      <left style="medium">
        <color indexed="9"/>
      </left>
      <right style="medium">
        <color indexed="9"/>
      </right>
      <top>
        <color indexed="63"/>
      </top>
      <bottom>
        <color indexed="63"/>
      </bottom>
    </border>
    <border>
      <left>
        <color indexed="63"/>
      </left>
      <right style="medium">
        <color indexed="9"/>
      </right>
      <top>
        <color indexed="63"/>
      </top>
      <bottom style="medium"/>
    </border>
    <border>
      <left style="medium">
        <color indexed="9"/>
      </left>
      <right style="medium">
        <color indexed="9"/>
      </right>
      <top style="medium">
        <color indexed="54"/>
      </top>
      <bottom style="medium"/>
    </border>
    <border>
      <left style="medium">
        <color indexed="9"/>
      </left>
      <right>
        <color indexed="63"/>
      </right>
      <top>
        <color indexed="63"/>
      </top>
      <bottom style="medium"/>
    </border>
    <border>
      <left>
        <color indexed="63"/>
      </left>
      <right>
        <color indexed="63"/>
      </right>
      <top>
        <color indexed="63"/>
      </top>
      <bottom style="medium"/>
    </border>
    <border>
      <left style="medium">
        <color indexed="9"/>
      </left>
      <right style="medium">
        <color indexed="9"/>
      </right>
      <top>
        <color indexed="63"/>
      </top>
      <bottom style="mediu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style="hair"/>
      <bottom style="hair"/>
    </border>
    <border>
      <left>
        <color indexed="63"/>
      </left>
      <right style="medium"/>
      <top style="hair"/>
      <bottom style="medium"/>
    </border>
    <border>
      <left>
        <color indexed="63"/>
      </left>
      <right style="medium"/>
      <top>
        <color indexed="63"/>
      </top>
      <bottom style="hair"/>
    </border>
    <border>
      <left>
        <color indexed="63"/>
      </left>
      <right style="medium"/>
      <top style="hair"/>
      <bottom>
        <color indexed="63"/>
      </bottom>
    </border>
    <border>
      <left>
        <color indexed="63"/>
      </left>
      <right style="medium"/>
      <top style="thin"/>
      <bottom style="hair"/>
    </border>
    <border>
      <left>
        <color indexed="63"/>
      </left>
      <right style="medium"/>
      <top style="hair"/>
      <bottom style="thin"/>
    </border>
    <border>
      <left style="medium">
        <color indexed="8"/>
      </left>
      <right style="medium">
        <color indexed="26"/>
      </right>
      <top>
        <color indexed="63"/>
      </top>
      <bottom>
        <color indexed="63"/>
      </bottom>
    </border>
    <border>
      <left style="medium">
        <color indexed="8"/>
      </left>
      <right style="medium">
        <color indexed="26"/>
      </right>
      <top style="medium">
        <color indexed="8"/>
      </top>
      <bottom style="medium">
        <color indexed="43"/>
      </bottom>
    </border>
    <border>
      <left style="medium">
        <color indexed="26"/>
      </left>
      <right style="medium">
        <color indexed="8"/>
      </right>
      <top style="medium">
        <color indexed="8"/>
      </top>
      <bottom style="medium">
        <color indexed="43"/>
      </bottom>
    </border>
    <border>
      <left style="medium"/>
      <right style="thin"/>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style="thin"/>
      <top style="medium"/>
      <bottom>
        <color indexed="63"/>
      </bottom>
    </border>
    <border>
      <left>
        <color indexed="63"/>
      </left>
      <right style="medium">
        <color indexed="9"/>
      </right>
      <top style="medium"/>
      <bottom style="thin"/>
    </border>
    <border>
      <left style="medium">
        <color indexed="9"/>
      </left>
      <right style="medium"/>
      <top style="medium"/>
      <bottom style="thin"/>
    </border>
    <border>
      <left>
        <color indexed="63"/>
      </left>
      <right>
        <color indexed="63"/>
      </right>
      <top style="thin"/>
      <bottom style="hair"/>
    </border>
    <border>
      <left style="thin"/>
      <right style="thin"/>
      <top style="thin"/>
      <bottom style="hair"/>
    </border>
    <border>
      <left>
        <color indexed="63"/>
      </left>
      <right style="thin"/>
      <top style="thin"/>
      <bottom style="hair"/>
    </border>
    <border>
      <left style="thin"/>
      <right>
        <color indexed="63"/>
      </right>
      <top style="thin"/>
      <bottom style="hair"/>
    </border>
    <border>
      <left>
        <color indexed="63"/>
      </left>
      <right>
        <color indexed="63"/>
      </right>
      <top style="hair"/>
      <bottom style="hair"/>
    </border>
    <border>
      <left style="thin"/>
      <right style="thin"/>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color indexed="63"/>
      </left>
      <right>
        <color indexed="63"/>
      </right>
      <top style="hair"/>
      <bottom style="thin"/>
    </border>
    <border>
      <left style="thin"/>
      <right style="thin"/>
      <top style="hair"/>
      <bottom style="thin"/>
    </border>
    <border>
      <left>
        <color indexed="63"/>
      </left>
      <right style="thin"/>
      <top style="hair"/>
      <bottom style="thin"/>
    </border>
    <border>
      <left style="thin"/>
      <right>
        <color indexed="63"/>
      </right>
      <top style="hair"/>
      <bottom style="thin"/>
    </border>
    <border>
      <left style="medium"/>
      <right style="thin"/>
      <top>
        <color indexed="63"/>
      </top>
      <bottom style="hair"/>
    </border>
    <border>
      <left>
        <color indexed="63"/>
      </left>
      <right>
        <color indexed="63"/>
      </right>
      <top>
        <color indexed="63"/>
      </top>
      <bottom style="hair"/>
    </border>
    <border>
      <left style="thin"/>
      <right style="thin"/>
      <top>
        <color indexed="63"/>
      </top>
      <bottom style="hair"/>
    </border>
    <border>
      <left>
        <color indexed="63"/>
      </left>
      <right style="thin"/>
      <top>
        <color indexed="63"/>
      </top>
      <bottom style="hair"/>
    </border>
    <border>
      <left style="thin"/>
      <right>
        <color indexed="63"/>
      </right>
      <top>
        <color indexed="63"/>
      </top>
      <bottom style="hair"/>
    </border>
    <border>
      <left style="medium"/>
      <right style="thin"/>
      <top style="hair"/>
      <bottom>
        <color indexed="63"/>
      </bottom>
    </border>
    <border>
      <left style="medium"/>
      <right style="thin"/>
      <top style="hair"/>
      <bottom style="medium"/>
    </border>
    <border>
      <left>
        <color indexed="63"/>
      </left>
      <right>
        <color indexed="63"/>
      </right>
      <top style="hair"/>
      <bottom style="medium"/>
    </border>
    <border>
      <left style="thin"/>
      <right style="thin"/>
      <top style="hair"/>
      <bottom style="medium"/>
    </border>
    <border>
      <left>
        <color indexed="63"/>
      </left>
      <right style="thin"/>
      <top style="hair"/>
      <bottom style="medium"/>
    </border>
    <border>
      <left style="thin"/>
      <right>
        <color indexed="63"/>
      </right>
      <top style="hair"/>
      <bottom style="mediu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43"/>
      </top>
      <bottom style="thin">
        <color indexed="43"/>
      </bottom>
    </border>
    <border>
      <left style="medium">
        <color indexed="8"/>
      </left>
      <right style="medium">
        <color indexed="8"/>
      </right>
      <top style="thin">
        <color indexed="43"/>
      </top>
      <bottom style="thin">
        <color indexed="43"/>
      </bottom>
    </border>
    <border>
      <left style="medium">
        <color indexed="8"/>
      </left>
      <right style="medium">
        <color indexed="8"/>
      </right>
      <top style="thin">
        <color indexed="43"/>
      </top>
      <bottom style="medium">
        <color indexed="8"/>
      </bottom>
    </border>
    <border>
      <left style="medium">
        <color indexed="26"/>
      </left>
      <right style="medium">
        <color indexed="26"/>
      </right>
      <top>
        <color indexed="63"/>
      </top>
      <bottom>
        <color indexed="63"/>
      </bottom>
    </border>
    <border>
      <left style="medium">
        <color indexed="26"/>
      </left>
      <right style="medium">
        <color indexed="26"/>
      </right>
      <top style="medium">
        <color indexed="8"/>
      </top>
      <bottom>
        <color indexed="63"/>
      </bottom>
    </border>
    <border>
      <left style="medium">
        <color indexed="26"/>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9"/>
      </left>
      <right>
        <color indexed="63"/>
      </right>
      <top style="medium"/>
      <bottom style="thin"/>
    </border>
    <border>
      <left style="medium">
        <color indexed="8"/>
      </left>
      <right style="medium">
        <color indexed="8"/>
      </right>
      <top style="thin">
        <color indexed="55"/>
      </top>
      <bottom style="medium">
        <color indexed="8"/>
      </bottom>
    </border>
    <border>
      <left>
        <color indexed="63"/>
      </left>
      <right style="medium">
        <color indexed="8"/>
      </right>
      <top style="thin">
        <color indexed="55"/>
      </top>
      <bottom style="medium">
        <color indexed="8"/>
      </bottom>
    </border>
    <border>
      <left>
        <color indexed="63"/>
      </left>
      <right style="medium">
        <color indexed="8"/>
      </right>
      <top style="medium">
        <color indexed="8"/>
      </top>
      <bottom>
        <color indexed="63"/>
      </bottom>
    </border>
    <border>
      <left style="medium">
        <color indexed="8"/>
      </left>
      <right style="thin">
        <color indexed="55"/>
      </right>
      <top style="medium">
        <color indexed="8"/>
      </top>
      <bottom style="thin">
        <color indexed="55"/>
      </bottom>
    </border>
    <border>
      <left style="medium">
        <color indexed="8"/>
      </left>
      <right style="thin">
        <color indexed="55"/>
      </right>
      <top style="thin">
        <color indexed="55"/>
      </top>
      <bottom style="thin">
        <color indexed="55"/>
      </bottom>
    </border>
    <border>
      <left>
        <color indexed="63"/>
      </left>
      <right style="thin">
        <color indexed="55"/>
      </right>
      <top style="medium">
        <color indexed="8"/>
      </top>
      <bottom style="thin">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style="medium">
        <color indexed="8"/>
      </bottom>
    </border>
    <border>
      <left style="thin">
        <color indexed="55"/>
      </left>
      <right style="medium">
        <color indexed="8"/>
      </right>
      <top style="medium">
        <color indexed="8"/>
      </top>
      <bottom style="thin">
        <color indexed="55"/>
      </bottom>
    </border>
    <border>
      <left style="thin">
        <color indexed="55"/>
      </left>
      <right style="medium">
        <color indexed="8"/>
      </right>
      <top style="thin">
        <color indexed="55"/>
      </top>
      <bottom style="thin">
        <color indexed="55"/>
      </bottom>
    </border>
    <border>
      <left style="thin">
        <color indexed="55"/>
      </left>
      <right style="medium">
        <color indexed="8"/>
      </right>
      <top style="thin">
        <color indexed="55"/>
      </top>
      <bottom style="medium">
        <color indexed="8"/>
      </bottom>
    </border>
    <border>
      <left>
        <color indexed="63"/>
      </left>
      <right style="thin">
        <color indexed="55"/>
      </right>
      <top style="thin">
        <color indexed="55"/>
      </top>
      <bottom>
        <color indexed="63"/>
      </bottom>
    </border>
    <border>
      <left style="medium">
        <color indexed="8"/>
      </left>
      <right style="thin">
        <color indexed="55"/>
      </right>
      <top style="thin">
        <color indexed="8"/>
      </top>
      <bottom style="thin">
        <color indexed="55"/>
      </bottom>
    </border>
    <border>
      <left>
        <color indexed="63"/>
      </left>
      <right style="thin">
        <color indexed="55"/>
      </right>
      <top style="thin">
        <color indexed="8"/>
      </top>
      <bottom style="thin">
        <color indexed="55"/>
      </bottom>
    </border>
    <border>
      <left style="medium">
        <color indexed="8"/>
      </left>
      <right>
        <color indexed="63"/>
      </right>
      <top style="thin">
        <color indexed="55"/>
      </top>
      <bottom>
        <color indexed="63"/>
      </bottom>
    </border>
    <border>
      <left>
        <color indexed="63"/>
      </left>
      <right>
        <color indexed="63"/>
      </right>
      <top style="thin">
        <color indexed="55"/>
      </top>
      <bottom>
        <color indexed="63"/>
      </bottom>
    </border>
    <border>
      <left style="thin">
        <color indexed="8"/>
      </left>
      <right style="thin">
        <color indexed="55"/>
      </right>
      <top style="thin">
        <color indexed="8"/>
      </top>
      <bottom style="thin">
        <color indexed="55"/>
      </bottom>
    </border>
    <border>
      <left style="thin">
        <color indexed="55"/>
      </left>
      <right style="thin">
        <color indexed="8"/>
      </right>
      <top style="thin">
        <color indexed="8"/>
      </top>
      <bottom style="thin">
        <color indexed="55"/>
      </bottom>
    </border>
    <border>
      <left style="thin">
        <color indexed="55"/>
      </left>
      <right style="thin">
        <color indexed="8"/>
      </right>
      <top style="thin">
        <color indexed="55"/>
      </top>
      <bottom style="thin">
        <color indexed="55"/>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41">
    <xf numFmtId="0" fontId="0" fillId="0" borderId="0" xfId="0"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vertical="top"/>
    </xf>
    <xf numFmtId="0" fontId="7" fillId="0" borderId="0" xfId="0" applyFont="1" applyAlignment="1">
      <alignment vertical="top"/>
    </xf>
    <xf numFmtId="0" fontId="9" fillId="0" borderId="0" xfId="0" applyFont="1" applyBorder="1" applyAlignment="1">
      <alignment vertical="center" wrapText="1"/>
    </xf>
    <xf numFmtId="0" fontId="7" fillId="0" borderId="0" xfId="0" applyFont="1" applyBorder="1" applyAlignment="1">
      <alignment horizontal="left" vertical="center" wrapText="1" indent="1"/>
    </xf>
    <xf numFmtId="0" fontId="7" fillId="0" borderId="0" xfId="0" applyFont="1" applyBorder="1" applyAlignment="1">
      <alignment horizontal="left" vertical="center" wrapText="1" indent="2"/>
    </xf>
    <xf numFmtId="0" fontId="7" fillId="0" borderId="0" xfId="0" applyFont="1" applyBorder="1" applyAlignment="1">
      <alignment horizontal="left" vertical="center" wrapText="1" indent="3"/>
    </xf>
    <xf numFmtId="0" fontId="10" fillId="0" borderId="0" xfId="0" applyFont="1" applyBorder="1" applyAlignment="1">
      <alignment horizontal="left" vertical="center" wrapText="1" indent="2"/>
    </xf>
    <xf numFmtId="0" fontId="7" fillId="0" borderId="0" xfId="0" applyFont="1" applyBorder="1" applyAlignment="1">
      <alignment vertical="center" wrapText="1"/>
    </xf>
    <xf numFmtId="0" fontId="13" fillId="2" borderId="1" xfId="0" applyFont="1" applyFill="1" applyBorder="1" applyAlignment="1">
      <alignment horizontal="center" vertical="center"/>
    </xf>
    <xf numFmtId="165" fontId="14" fillId="3" borderId="2" xfId="0" applyNumberFormat="1" applyFont="1" applyFill="1" applyBorder="1" applyAlignment="1" applyProtection="1">
      <alignment horizontal="center"/>
      <protection locked="0"/>
    </xf>
    <xf numFmtId="0" fontId="13" fillId="2" borderId="3" xfId="0" applyFont="1" applyFill="1" applyBorder="1" applyAlignment="1" applyProtection="1">
      <alignment/>
      <protection/>
    </xf>
    <xf numFmtId="0" fontId="13" fillId="2" borderId="4" xfId="0" applyFont="1" applyFill="1" applyBorder="1" applyAlignment="1" applyProtection="1">
      <alignment horizontal="center"/>
      <protection/>
    </xf>
    <xf numFmtId="0" fontId="13" fillId="2" borderId="5" xfId="0" applyFont="1" applyFill="1" applyBorder="1" applyAlignment="1">
      <alignment/>
    </xf>
    <xf numFmtId="0" fontId="15" fillId="2" borderId="6" xfId="0" applyFont="1" applyFill="1" applyBorder="1" applyAlignment="1">
      <alignment horizontal="center" vertical="center"/>
    </xf>
    <xf numFmtId="165" fontId="15" fillId="4" borderId="7" xfId="0" applyNumberFormat="1" applyFont="1" applyFill="1" applyBorder="1" applyAlignment="1" applyProtection="1">
      <alignment horizontal="center"/>
      <protection locked="0"/>
    </xf>
    <xf numFmtId="1" fontId="16" fillId="2" borderId="8" xfId="0" applyNumberFormat="1" applyFont="1" applyFill="1" applyBorder="1" applyAlignment="1" applyProtection="1">
      <alignment/>
      <protection/>
    </xf>
    <xf numFmtId="1" fontId="16" fillId="2" borderId="9" xfId="0" applyNumberFormat="1" applyFont="1" applyFill="1" applyBorder="1" applyAlignment="1" applyProtection="1">
      <alignment/>
      <protection/>
    </xf>
    <xf numFmtId="1" fontId="16" fillId="2" borderId="6" xfId="0" applyNumberFormat="1" applyFont="1" applyFill="1" applyBorder="1" applyAlignment="1" applyProtection="1">
      <alignment/>
      <protection/>
    </xf>
    <xf numFmtId="0" fontId="15" fillId="0" borderId="10" xfId="0" applyFont="1" applyBorder="1" applyAlignment="1">
      <alignment/>
    </xf>
    <xf numFmtId="170" fontId="15" fillId="5" borderId="11" xfId="0" applyNumberFormat="1" applyFont="1" applyFill="1" applyBorder="1" applyAlignment="1" applyProtection="1">
      <alignment/>
      <protection locked="0"/>
    </xf>
    <xf numFmtId="169" fontId="15" fillId="6" borderId="12" xfId="0" applyNumberFormat="1" applyFont="1" applyFill="1" applyBorder="1" applyAlignment="1" applyProtection="1">
      <alignment/>
      <protection locked="0"/>
    </xf>
    <xf numFmtId="0" fontId="15" fillId="6" borderId="12" xfId="0" applyFont="1" applyFill="1" applyBorder="1" applyAlignment="1" applyProtection="1">
      <alignment horizontal="left"/>
      <protection/>
    </xf>
    <xf numFmtId="165" fontId="15" fillId="6" borderId="12" xfId="0" applyNumberFormat="1" applyFont="1" applyFill="1" applyBorder="1" applyAlignment="1" applyProtection="1">
      <alignment/>
      <protection/>
    </xf>
    <xf numFmtId="168" fontId="15" fillId="6" borderId="12" xfId="0" applyNumberFormat="1" applyFont="1" applyFill="1" applyBorder="1" applyAlignment="1" applyProtection="1">
      <alignment/>
      <protection/>
    </xf>
    <xf numFmtId="0" fontId="15" fillId="0" borderId="13" xfId="0" applyFont="1" applyBorder="1" applyAlignment="1">
      <alignment horizontal="left"/>
    </xf>
    <xf numFmtId="0" fontId="15" fillId="0" borderId="0" xfId="0" applyFont="1" applyAlignment="1">
      <alignment horizontal="center"/>
    </xf>
    <xf numFmtId="0" fontId="15" fillId="0" borderId="0" xfId="0" applyFont="1" applyAlignment="1">
      <alignment/>
    </xf>
    <xf numFmtId="0" fontId="15" fillId="0" borderId="13" xfId="0" applyFont="1" applyBorder="1" applyAlignment="1">
      <alignment/>
    </xf>
    <xf numFmtId="166" fontId="15" fillId="6" borderId="12" xfId="0" applyNumberFormat="1" applyFont="1" applyFill="1" applyBorder="1" applyAlignment="1" applyProtection="1">
      <alignment/>
      <protection locked="0"/>
    </xf>
    <xf numFmtId="165" fontId="15" fillId="0" borderId="0" xfId="0" applyNumberFormat="1" applyFont="1" applyAlignment="1" applyProtection="1">
      <alignment/>
      <protection locked="0"/>
    </xf>
    <xf numFmtId="0" fontId="15" fillId="0" borderId="0" xfId="0" applyFont="1" applyAlignment="1" applyProtection="1">
      <alignment horizontal="left"/>
      <protection/>
    </xf>
    <xf numFmtId="165" fontId="15" fillId="0" borderId="0" xfId="0" applyNumberFormat="1" applyFont="1" applyAlignment="1" applyProtection="1">
      <alignment/>
      <protection/>
    </xf>
    <xf numFmtId="0" fontId="15" fillId="0" borderId="0" xfId="0" applyFont="1" applyAlignment="1" applyProtection="1">
      <alignment/>
      <protection/>
    </xf>
    <xf numFmtId="0" fontId="15" fillId="0" borderId="0" xfId="0" applyFont="1" applyBorder="1" applyAlignment="1" applyProtection="1">
      <alignment/>
      <protection/>
    </xf>
    <xf numFmtId="0" fontId="12" fillId="0" borderId="0" xfId="0" applyFont="1" applyAlignment="1">
      <alignment/>
    </xf>
    <xf numFmtId="0" fontId="12" fillId="0" borderId="14" xfId="0" applyFont="1" applyBorder="1" applyAlignment="1">
      <alignment/>
    </xf>
    <xf numFmtId="0" fontId="12" fillId="0" borderId="15" xfId="0" applyFont="1" applyBorder="1" applyAlignment="1" quotePrefix="1">
      <alignment/>
    </xf>
    <xf numFmtId="0" fontId="12" fillId="0" borderId="16" xfId="0" applyFont="1" applyBorder="1" applyAlignment="1" quotePrefix="1">
      <alignment/>
    </xf>
    <xf numFmtId="0" fontId="12" fillId="0" borderId="15" xfId="0" applyFont="1" applyBorder="1" applyAlignment="1">
      <alignment/>
    </xf>
    <xf numFmtId="165" fontId="12" fillId="0" borderId="16" xfId="0" applyNumberFormat="1" applyFont="1" applyBorder="1" applyAlignment="1">
      <alignment/>
    </xf>
    <xf numFmtId="0" fontId="12" fillId="0" borderId="17" xfId="0" applyFont="1" applyBorder="1" applyAlignment="1">
      <alignment/>
    </xf>
    <xf numFmtId="0" fontId="12" fillId="0" borderId="0" xfId="0" applyFont="1" applyBorder="1" applyAlignment="1" quotePrefix="1">
      <alignment/>
    </xf>
    <xf numFmtId="0" fontId="12" fillId="0" borderId="18" xfId="0" applyFont="1" applyBorder="1" applyAlignment="1" quotePrefix="1">
      <alignment/>
    </xf>
    <xf numFmtId="0" fontId="12" fillId="0" borderId="0" xfId="0" applyFont="1" applyBorder="1" applyAlignment="1">
      <alignment/>
    </xf>
    <xf numFmtId="165" fontId="12" fillId="0" borderId="18" xfId="0" applyNumberFormat="1" applyFont="1" applyBorder="1" applyAlignment="1">
      <alignment/>
    </xf>
    <xf numFmtId="165" fontId="12" fillId="0" borderId="19" xfId="0" applyNumberFormat="1" applyFont="1" applyBorder="1" applyAlignment="1">
      <alignment/>
    </xf>
    <xf numFmtId="0" fontId="12" fillId="0" borderId="20" xfId="0" applyFont="1" applyBorder="1" applyAlignment="1">
      <alignment/>
    </xf>
    <xf numFmtId="0" fontId="12" fillId="0" borderId="21" xfId="0" applyFont="1" applyBorder="1" applyAlignment="1" quotePrefix="1">
      <alignment/>
    </xf>
    <xf numFmtId="0" fontId="12" fillId="0" borderId="19" xfId="0" applyFont="1" applyBorder="1" applyAlignment="1" quotePrefix="1">
      <alignment/>
    </xf>
    <xf numFmtId="0" fontId="12" fillId="0" borderId="21" xfId="0" applyFont="1" applyBorder="1" applyAlignment="1">
      <alignment/>
    </xf>
    <xf numFmtId="0" fontId="17" fillId="0" borderId="14" xfId="0" applyFont="1" applyBorder="1" applyAlignment="1">
      <alignment/>
    </xf>
    <xf numFmtId="0" fontId="17" fillId="0" borderId="17" xfId="0" applyFont="1" applyBorder="1" applyAlignment="1">
      <alignment/>
    </xf>
    <xf numFmtId="0" fontId="17" fillId="0" borderId="20" xfId="0" applyFont="1" applyBorder="1" applyAlignment="1">
      <alignment/>
    </xf>
    <xf numFmtId="0" fontId="18" fillId="7" borderId="0" xfId="0" applyFont="1" applyFill="1" applyAlignment="1">
      <alignment/>
    </xf>
    <xf numFmtId="0" fontId="19" fillId="0" borderId="0" xfId="0" applyFont="1" applyAlignment="1">
      <alignment/>
    </xf>
    <xf numFmtId="0" fontId="12" fillId="0" borderId="0" xfId="0" applyFont="1" applyAlignment="1">
      <alignment/>
    </xf>
    <xf numFmtId="0" fontId="20" fillId="0" borderId="0" xfId="0" applyFont="1" applyAlignment="1">
      <alignment/>
    </xf>
    <xf numFmtId="165" fontId="20" fillId="8" borderId="22" xfId="0" applyNumberFormat="1" applyFont="1" applyFill="1" applyBorder="1" applyAlignment="1">
      <alignment/>
    </xf>
    <xf numFmtId="165" fontId="20" fillId="9" borderId="22" xfId="0" applyNumberFormat="1" applyFont="1" applyFill="1" applyBorder="1" applyAlignment="1">
      <alignment/>
    </xf>
    <xf numFmtId="165" fontId="20" fillId="4" borderId="22" xfId="0" applyNumberFormat="1" applyFont="1" applyFill="1" applyBorder="1" applyAlignment="1">
      <alignment/>
    </xf>
    <xf numFmtId="165" fontId="20" fillId="4" borderId="22" xfId="0" applyNumberFormat="1" applyFont="1" applyFill="1" applyBorder="1" applyAlignment="1" quotePrefix="1">
      <alignment horizontal="right"/>
    </xf>
    <xf numFmtId="165" fontId="20" fillId="4" borderId="23" xfId="0" applyNumberFormat="1" applyFont="1" applyFill="1" applyBorder="1" applyAlignment="1" quotePrefix="1">
      <alignment horizontal="right"/>
    </xf>
    <xf numFmtId="165" fontId="20" fillId="9" borderId="24" xfId="0" applyNumberFormat="1" applyFont="1" applyFill="1" applyBorder="1" applyAlignment="1">
      <alignment/>
    </xf>
    <xf numFmtId="165" fontId="20" fillId="9" borderId="25" xfId="0" applyNumberFormat="1" applyFont="1" applyFill="1" applyBorder="1" applyAlignment="1">
      <alignment/>
    </xf>
    <xf numFmtId="165" fontId="20" fillId="8" borderId="26" xfId="0" applyNumberFormat="1" applyFont="1" applyFill="1" applyBorder="1" applyAlignment="1">
      <alignment/>
    </xf>
    <xf numFmtId="165" fontId="20" fillId="8" borderId="27" xfId="0" applyNumberFormat="1" applyFont="1" applyFill="1" applyBorder="1" applyAlignment="1">
      <alignment/>
    </xf>
    <xf numFmtId="165" fontId="20" fillId="4" borderId="26" xfId="0" applyNumberFormat="1" applyFont="1" applyFill="1" applyBorder="1" applyAlignment="1">
      <alignment/>
    </xf>
    <xf numFmtId="0" fontId="21" fillId="0" borderId="0" xfId="0" applyFont="1" applyAlignment="1">
      <alignment/>
    </xf>
    <xf numFmtId="0" fontId="23" fillId="10" borderId="28" xfId="0" applyFont="1" applyFill="1" applyBorder="1" applyAlignment="1">
      <alignment/>
    </xf>
    <xf numFmtId="0" fontId="23" fillId="10" borderId="29" xfId="0" applyFont="1" applyFill="1" applyBorder="1" applyAlignment="1">
      <alignment/>
    </xf>
    <xf numFmtId="0" fontId="23" fillId="10" borderId="30" xfId="0" applyFont="1" applyFill="1" applyBorder="1" applyAlignment="1">
      <alignment/>
    </xf>
    <xf numFmtId="0" fontId="20" fillId="0" borderId="0" xfId="0" applyFont="1" applyAlignment="1">
      <alignment horizontal="right"/>
    </xf>
    <xf numFmtId="165" fontId="20" fillId="11" borderId="26" xfId="0" applyNumberFormat="1" applyFont="1" applyFill="1" applyBorder="1" applyAlignment="1">
      <alignment/>
    </xf>
    <xf numFmtId="165" fontId="20" fillId="11" borderId="22" xfId="0" applyNumberFormat="1" applyFont="1" applyFill="1" applyBorder="1" applyAlignment="1">
      <alignment/>
    </xf>
    <xf numFmtId="165" fontId="20" fillId="11" borderId="25" xfId="0" applyNumberFormat="1" applyFont="1" applyFill="1" applyBorder="1" applyAlignment="1">
      <alignment/>
    </xf>
    <xf numFmtId="0" fontId="24" fillId="0" borderId="31" xfId="0" applyFont="1" applyBorder="1" applyAlignment="1">
      <alignment/>
    </xf>
    <xf numFmtId="0" fontId="25" fillId="10" borderId="32" xfId="0" applyFont="1" applyFill="1" applyBorder="1" applyAlignment="1">
      <alignment/>
    </xf>
    <xf numFmtId="0" fontId="25" fillId="10" borderId="33" xfId="0" applyFont="1" applyFill="1" applyBorder="1" applyAlignment="1">
      <alignment/>
    </xf>
    <xf numFmtId="0" fontId="25" fillId="10" borderId="33" xfId="0" applyFont="1" applyFill="1" applyBorder="1" applyAlignment="1">
      <alignment horizontal="right"/>
    </xf>
    <xf numFmtId="0" fontId="24" fillId="0" borderId="34" xfId="0" applyFont="1" applyBorder="1" applyAlignment="1">
      <alignment/>
    </xf>
    <xf numFmtId="0" fontId="25" fillId="10" borderId="35" xfId="0" applyFont="1" applyFill="1" applyBorder="1" applyAlignment="1">
      <alignment/>
    </xf>
    <xf numFmtId="0" fontId="25" fillId="10" borderId="36" xfId="0" applyFont="1" applyFill="1" applyBorder="1" applyAlignment="1">
      <alignment/>
    </xf>
    <xf numFmtId="0" fontId="26" fillId="12" borderId="37" xfId="0" applyFont="1" applyFill="1" applyBorder="1" applyAlignment="1" quotePrefix="1">
      <alignment horizontal="left"/>
    </xf>
    <xf numFmtId="0" fontId="20" fillId="13" borderId="37" xfId="0" applyFont="1" applyFill="1" applyBorder="1" applyAlignment="1">
      <alignment/>
    </xf>
    <xf numFmtId="0" fontId="20" fillId="14" borderId="37" xfId="0" applyFont="1" applyFill="1" applyBorder="1" applyAlignment="1">
      <alignment/>
    </xf>
    <xf numFmtId="0" fontId="27" fillId="13" borderId="37" xfId="0" applyFont="1" applyFill="1" applyBorder="1" applyAlignment="1" quotePrefix="1">
      <alignment horizontal="right"/>
    </xf>
    <xf numFmtId="0" fontId="20" fillId="14" borderId="38" xfId="0" applyFont="1" applyFill="1" applyBorder="1" applyAlignment="1">
      <alignment/>
    </xf>
    <xf numFmtId="0" fontId="20" fillId="11" borderId="39" xfId="0" applyFont="1" applyFill="1" applyBorder="1" applyAlignment="1">
      <alignment/>
    </xf>
    <xf numFmtId="164" fontId="20" fillId="11" borderId="40" xfId="0" applyNumberFormat="1" applyFont="1" applyFill="1" applyBorder="1" applyAlignment="1">
      <alignment/>
    </xf>
    <xf numFmtId="164" fontId="20" fillId="11" borderId="37" xfId="0" applyNumberFormat="1" applyFont="1" applyFill="1" applyBorder="1" applyAlignment="1">
      <alignment/>
    </xf>
    <xf numFmtId="164" fontId="20" fillId="11" borderId="39" xfId="0" applyNumberFormat="1" applyFont="1" applyFill="1" applyBorder="1" applyAlignment="1">
      <alignment/>
    </xf>
    <xf numFmtId="0" fontId="20" fillId="13" borderId="41" xfId="0" applyFont="1" applyFill="1" applyBorder="1" applyAlignment="1">
      <alignment/>
    </xf>
    <xf numFmtId="0" fontId="20" fillId="14" borderId="41" xfId="0" applyFont="1" applyFill="1" applyBorder="1" applyAlignment="1">
      <alignment/>
    </xf>
    <xf numFmtId="0" fontId="27" fillId="13" borderId="41" xfId="0" applyFont="1" applyFill="1" applyBorder="1" applyAlignment="1" quotePrefix="1">
      <alignment horizontal="right"/>
    </xf>
    <xf numFmtId="0" fontId="20" fillId="14" borderId="42" xfId="0" applyFont="1" applyFill="1" applyBorder="1" applyAlignment="1">
      <alignment/>
    </xf>
    <xf numFmtId="0" fontId="20" fillId="11" borderId="43" xfId="0" applyFont="1" applyFill="1" applyBorder="1" applyAlignment="1">
      <alignment/>
    </xf>
    <xf numFmtId="164" fontId="20" fillId="11" borderId="44" xfId="0" applyNumberFormat="1" applyFont="1" applyFill="1" applyBorder="1" applyAlignment="1">
      <alignment/>
    </xf>
    <xf numFmtId="164" fontId="20" fillId="11" borderId="41" xfId="0" applyNumberFormat="1" applyFont="1" applyFill="1" applyBorder="1" applyAlignment="1">
      <alignment/>
    </xf>
    <xf numFmtId="164" fontId="20" fillId="11" borderId="43" xfId="0" applyNumberFormat="1" applyFont="1" applyFill="1" applyBorder="1" applyAlignment="1">
      <alignment/>
    </xf>
    <xf numFmtId="0" fontId="20" fillId="12" borderId="41" xfId="0" applyFont="1" applyFill="1" applyBorder="1" applyAlignment="1">
      <alignment/>
    </xf>
    <xf numFmtId="0" fontId="20" fillId="12" borderId="45" xfId="0" applyFont="1" applyFill="1" applyBorder="1" applyAlignment="1">
      <alignment/>
    </xf>
    <xf numFmtId="0" fontId="20" fillId="14" borderId="45" xfId="0" applyFont="1" applyFill="1" applyBorder="1" applyAlignment="1">
      <alignment/>
    </xf>
    <xf numFmtId="0" fontId="20" fillId="13" borderId="45" xfId="0" applyFont="1" applyFill="1" applyBorder="1" applyAlignment="1">
      <alignment/>
    </xf>
    <xf numFmtId="0" fontId="27" fillId="13" borderId="45" xfId="0" applyFont="1" applyFill="1" applyBorder="1" applyAlignment="1" quotePrefix="1">
      <alignment horizontal="right"/>
    </xf>
    <xf numFmtId="0" fontId="20" fillId="14" borderId="46" xfId="0" applyFont="1" applyFill="1" applyBorder="1" applyAlignment="1">
      <alignment/>
    </xf>
    <xf numFmtId="0" fontId="20" fillId="11" borderId="47" xfId="0" applyFont="1" applyFill="1" applyBorder="1" applyAlignment="1">
      <alignment/>
    </xf>
    <xf numFmtId="164" fontId="20" fillId="11" borderId="48" xfId="0" applyNumberFormat="1" applyFont="1" applyFill="1" applyBorder="1" applyAlignment="1">
      <alignment/>
    </xf>
    <xf numFmtId="164" fontId="20" fillId="11" borderId="45" xfId="0" applyNumberFormat="1" applyFont="1" applyFill="1" applyBorder="1" applyAlignment="1">
      <alignment/>
    </xf>
    <xf numFmtId="164" fontId="20" fillId="11" borderId="47" xfId="0" applyNumberFormat="1" applyFont="1" applyFill="1" applyBorder="1" applyAlignment="1">
      <alignment/>
    </xf>
    <xf numFmtId="0" fontId="20" fillId="8" borderId="49" xfId="0" applyFont="1" applyFill="1" applyBorder="1" applyAlignment="1">
      <alignment/>
    </xf>
    <xf numFmtId="0" fontId="20" fillId="12" borderId="37" xfId="0" applyFont="1" applyFill="1" applyBorder="1" applyAlignment="1">
      <alignment/>
    </xf>
    <xf numFmtId="0" fontId="20" fillId="8" borderId="39" xfId="0" applyFont="1" applyFill="1" applyBorder="1" applyAlignment="1">
      <alignment/>
    </xf>
    <xf numFmtId="164" fontId="20" fillId="8" borderId="40" xfId="0" applyNumberFormat="1" applyFont="1" applyFill="1" applyBorder="1" applyAlignment="1">
      <alignment/>
    </xf>
    <xf numFmtId="164" fontId="20" fillId="8" borderId="37" xfId="0" applyNumberFormat="1" applyFont="1" applyFill="1" applyBorder="1" applyAlignment="1">
      <alignment/>
    </xf>
    <xf numFmtId="164" fontId="20" fillId="8" borderId="39" xfId="0" applyNumberFormat="1" applyFont="1" applyFill="1" applyBorder="1" applyAlignment="1">
      <alignment/>
    </xf>
    <xf numFmtId="0" fontId="20" fillId="8" borderId="50" xfId="0" applyFont="1" applyFill="1" applyBorder="1" applyAlignment="1">
      <alignment/>
    </xf>
    <xf numFmtId="0" fontId="20" fillId="8" borderId="43" xfId="0" applyFont="1" applyFill="1" applyBorder="1" applyAlignment="1">
      <alignment/>
    </xf>
    <xf numFmtId="164" fontId="20" fillId="8" borderId="44" xfId="0" applyNumberFormat="1" applyFont="1" applyFill="1" applyBorder="1" applyAlignment="1">
      <alignment/>
    </xf>
    <xf numFmtId="164" fontId="20" fillId="8" borderId="41" xfId="0" applyNumberFormat="1" applyFont="1" applyFill="1" applyBorder="1" applyAlignment="1">
      <alignment/>
    </xf>
    <xf numFmtId="164" fontId="20" fillId="8" borderId="43" xfId="0" applyNumberFormat="1" applyFont="1" applyFill="1" applyBorder="1" applyAlignment="1">
      <alignment/>
    </xf>
    <xf numFmtId="0" fontId="20" fillId="8" borderId="51" xfId="0" applyFont="1" applyFill="1" applyBorder="1" applyAlignment="1">
      <alignment/>
    </xf>
    <xf numFmtId="0" fontId="20" fillId="12" borderId="52" xfId="0" applyFont="1" applyFill="1" applyBorder="1" applyAlignment="1">
      <alignment/>
    </xf>
    <xf numFmtId="0" fontId="20" fillId="14" borderId="52" xfId="0" applyFont="1" applyFill="1" applyBorder="1" applyAlignment="1">
      <alignment/>
    </xf>
    <xf numFmtId="0" fontId="20" fillId="13" borderId="52" xfId="0" applyFont="1" applyFill="1" applyBorder="1" applyAlignment="1">
      <alignment/>
    </xf>
    <xf numFmtId="0" fontId="27" fillId="13" borderId="52" xfId="0" applyFont="1" applyFill="1" applyBorder="1" applyAlignment="1" quotePrefix="1">
      <alignment horizontal="right"/>
    </xf>
    <xf numFmtId="0" fontId="20" fillId="14" borderId="53" xfId="0" applyFont="1" applyFill="1" applyBorder="1" applyAlignment="1">
      <alignment/>
    </xf>
    <xf numFmtId="0" fontId="20" fillId="8" borderId="54" xfId="0" applyFont="1" applyFill="1" applyBorder="1" applyAlignment="1">
      <alignment/>
    </xf>
    <xf numFmtId="164" fontId="20" fillId="8" borderId="55" xfId="0" applyNumberFormat="1" applyFont="1" applyFill="1" applyBorder="1" applyAlignment="1">
      <alignment/>
    </xf>
    <xf numFmtId="164" fontId="20" fillId="8" borderId="52" xfId="0" applyNumberFormat="1" applyFont="1" applyFill="1" applyBorder="1" applyAlignment="1">
      <alignment/>
    </xf>
    <xf numFmtId="164" fontId="20" fillId="8" borderId="54" xfId="0" applyNumberFormat="1" applyFont="1" applyFill="1" applyBorder="1" applyAlignment="1">
      <alignment/>
    </xf>
    <xf numFmtId="0" fontId="20" fillId="9" borderId="56" xfId="0" applyFont="1" applyFill="1" applyBorder="1" applyAlignment="1">
      <alignment/>
    </xf>
    <xf numFmtId="0" fontId="20" fillId="12" borderId="57" xfId="0" applyFont="1" applyFill="1" applyBorder="1" applyAlignment="1">
      <alignment/>
    </xf>
    <xf numFmtId="0" fontId="20" fillId="14" borderId="57" xfId="0" applyFont="1" applyFill="1" applyBorder="1" applyAlignment="1">
      <alignment/>
    </xf>
    <xf numFmtId="0" fontId="20" fillId="13" borderId="57" xfId="0" applyFont="1" applyFill="1" applyBorder="1" applyAlignment="1">
      <alignment/>
    </xf>
    <xf numFmtId="0" fontId="27" fillId="13" borderId="57" xfId="0" applyFont="1" applyFill="1" applyBorder="1" applyAlignment="1" quotePrefix="1">
      <alignment horizontal="right"/>
    </xf>
    <xf numFmtId="0" fontId="20" fillId="14" borderId="58" xfId="0" applyFont="1" applyFill="1" applyBorder="1" applyAlignment="1">
      <alignment/>
    </xf>
    <xf numFmtId="0" fontId="20" fillId="9" borderId="59" xfId="0" applyFont="1" applyFill="1" applyBorder="1" applyAlignment="1">
      <alignment/>
    </xf>
    <xf numFmtId="164" fontId="20" fillId="9" borderId="60" xfId="0" applyNumberFormat="1" applyFont="1" applyFill="1" applyBorder="1" applyAlignment="1">
      <alignment/>
    </xf>
    <xf numFmtId="164" fontId="20" fillId="9" borderId="57" xfId="0" applyNumberFormat="1" applyFont="1" applyFill="1" applyBorder="1" applyAlignment="1">
      <alignment/>
    </xf>
    <xf numFmtId="164" fontId="20" fillId="9" borderId="59" xfId="0" applyNumberFormat="1" applyFont="1" applyFill="1" applyBorder="1" applyAlignment="1">
      <alignment/>
    </xf>
    <xf numFmtId="0" fontId="20" fillId="9" borderId="50" xfId="0" applyFont="1" applyFill="1" applyBorder="1" applyAlignment="1">
      <alignment/>
    </xf>
    <xf numFmtId="0" fontId="20" fillId="9" borderId="43" xfId="0" applyFont="1" applyFill="1" applyBorder="1" applyAlignment="1">
      <alignment/>
    </xf>
    <xf numFmtId="164" fontId="20" fillId="9" borderId="44" xfId="0" applyNumberFormat="1" applyFont="1" applyFill="1" applyBorder="1" applyAlignment="1">
      <alignment/>
    </xf>
    <xf numFmtId="164" fontId="20" fillId="9" borderId="41" xfId="0" applyNumberFormat="1" applyFont="1" applyFill="1" applyBorder="1" applyAlignment="1">
      <alignment/>
    </xf>
    <xf numFmtId="164" fontId="20" fillId="9" borderId="43" xfId="0" applyNumberFormat="1" applyFont="1" applyFill="1" applyBorder="1" applyAlignment="1">
      <alignment/>
    </xf>
    <xf numFmtId="0" fontId="20" fillId="9" borderId="61" xfId="0" applyFont="1" applyFill="1" applyBorder="1" applyAlignment="1">
      <alignment/>
    </xf>
    <xf numFmtId="0" fontId="20" fillId="9" borderId="47" xfId="0" applyFont="1" applyFill="1" applyBorder="1" applyAlignment="1">
      <alignment/>
    </xf>
    <xf numFmtId="164" fontId="20" fillId="9" borderId="48" xfId="0" applyNumberFormat="1" applyFont="1" applyFill="1" applyBorder="1" applyAlignment="1">
      <alignment/>
    </xf>
    <xf numFmtId="164" fontId="20" fillId="9" borderId="45" xfId="0" applyNumberFormat="1" applyFont="1" applyFill="1" applyBorder="1" applyAlignment="1">
      <alignment/>
    </xf>
    <xf numFmtId="164" fontId="20" fillId="9" borderId="47" xfId="0" applyNumberFormat="1" applyFont="1" applyFill="1" applyBorder="1" applyAlignment="1">
      <alignment/>
    </xf>
    <xf numFmtId="0" fontId="20" fillId="4" borderId="49" xfId="0" applyFont="1" applyFill="1" applyBorder="1" applyAlignment="1">
      <alignment/>
    </xf>
    <xf numFmtId="0" fontId="20" fillId="4" borderId="39" xfId="0" applyFont="1" applyFill="1" applyBorder="1" applyAlignment="1">
      <alignment/>
    </xf>
    <xf numFmtId="164" fontId="20" fillId="4" borderId="40" xfId="0" applyNumberFormat="1" applyFont="1" applyFill="1" applyBorder="1" applyAlignment="1">
      <alignment/>
    </xf>
    <xf numFmtId="164" fontId="20" fillId="4" borderId="37" xfId="0" applyNumberFormat="1" applyFont="1" applyFill="1" applyBorder="1" applyAlignment="1">
      <alignment/>
    </xf>
    <xf numFmtId="164" fontId="20" fillId="4" borderId="39" xfId="0" applyNumberFormat="1" applyFont="1" applyFill="1" applyBorder="1" applyAlignment="1">
      <alignment/>
    </xf>
    <xf numFmtId="0" fontId="20" fillId="4" borderId="50" xfId="0" applyFont="1" applyFill="1" applyBorder="1" applyAlignment="1">
      <alignment/>
    </xf>
    <xf numFmtId="0" fontId="20" fillId="4" borderId="43" xfId="0" applyFont="1" applyFill="1" applyBorder="1" applyAlignment="1">
      <alignment/>
    </xf>
    <xf numFmtId="164" fontId="20" fillId="4" borderId="44" xfId="0" applyNumberFormat="1" applyFont="1" applyFill="1" applyBorder="1" applyAlignment="1">
      <alignment/>
    </xf>
    <xf numFmtId="164" fontId="20" fillId="4" borderId="41" xfId="0" applyNumberFormat="1" applyFont="1" applyFill="1" applyBorder="1" applyAlignment="1">
      <alignment/>
    </xf>
    <xf numFmtId="164" fontId="20" fillId="4" borderId="43" xfId="0" applyNumberFormat="1" applyFont="1" applyFill="1" applyBorder="1" applyAlignment="1">
      <alignment/>
    </xf>
    <xf numFmtId="0" fontId="20" fillId="4" borderId="62" xfId="0" applyFont="1" applyFill="1" applyBorder="1" applyAlignment="1">
      <alignment/>
    </xf>
    <xf numFmtId="0" fontId="20" fillId="12" borderId="63" xfId="0" applyFont="1" applyFill="1" applyBorder="1" applyAlignment="1">
      <alignment/>
    </xf>
    <xf numFmtId="0" fontId="20" fillId="14" borderId="63" xfId="0" applyFont="1" applyFill="1" applyBorder="1" applyAlignment="1">
      <alignment/>
    </xf>
    <xf numFmtId="0" fontId="26" fillId="12" borderId="63" xfId="0" applyFont="1" applyFill="1" applyBorder="1" applyAlignment="1" quotePrefix="1">
      <alignment horizontal="right"/>
    </xf>
    <xf numFmtId="0" fontId="20" fillId="14" borderId="64" xfId="0" applyFont="1" applyFill="1" applyBorder="1" applyAlignment="1">
      <alignment/>
    </xf>
    <xf numFmtId="0" fontId="20" fillId="4" borderId="65" xfId="0" applyFont="1" applyFill="1" applyBorder="1" applyAlignment="1">
      <alignment/>
    </xf>
    <xf numFmtId="164" fontId="20" fillId="4" borderId="66" xfId="0" applyNumberFormat="1" applyFont="1" applyFill="1" applyBorder="1" applyAlignment="1">
      <alignment/>
    </xf>
    <xf numFmtId="164" fontId="20" fillId="4" borderId="63" xfId="0" applyNumberFormat="1" applyFont="1" applyFill="1" applyBorder="1" applyAlignment="1">
      <alignment/>
    </xf>
    <xf numFmtId="164" fontId="20" fillId="4" borderId="65" xfId="0" applyNumberFormat="1" applyFont="1" applyFill="1" applyBorder="1" applyAlignment="1">
      <alignment/>
    </xf>
    <xf numFmtId="0" fontId="20" fillId="11" borderId="49" xfId="0" applyFont="1" applyFill="1" applyBorder="1" applyAlignment="1">
      <alignment/>
    </xf>
    <xf numFmtId="0" fontId="20" fillId="11" borderId="50" xfId="0" applyFont="1" applyFill="1" applyBorder="1" applyAlignment="1">
      <alignment/>
    </xf>
    <xf numFmtId="0" fontId="20" fillId="11" borderId="61" xfId="0" applyFont="1" applyFill="1" applyBorder="1" applyAlignment="1">
      <alignment/>
    </xf>
    <xf numFmtId="3" fontId="28" fillId="13" borderId="67" xfId="0" applyNumberFormat="1" applyFont="1" applyFill="1" applyBorder="1" applyAlignment="1">
      <alignment/>
    </xf>
    <xf numFmtId="3" fontId="28" fillId="13" borderId="68" xfId="0" applyNumberFormat="1" applyFont="1" applyFill="1" applyBorder="1" applyAlignment="1">
      <alignment/>
    </xf>
    <xf numFmtId="170" fontId="23" fillId="10" borderId="69" xfId="0" applyNumberFormat="1" applyFont="1" applyFill="1" applyBorder="1" applyAlignment="1">
      <alignment/>
    </xf>
    <xf numFmtId="170" fontId="23" fillId="10" borderId="70" xfId="0" applyNumberFormat="1" applyFont="1" applyFill="1" applyBorder="1" applyAlignment="1">
      <alignment/>
    </xf>
    <xf numFmtId="170" fontId="23" fillId="10" borderId="71" xfId="0" applyNumberFormat="1" applyFont="1" applyFill="1" applyBorder="1" applyAlignment="1">
      <alignment/>
    </xf>
    <xf numFmtId="170" fontId="23" fillId="10" borderId="72" xfId="0" applyNumberFormat="1" applyFont="1" applyFill="1" applyBorder="1" applyAlignment="1">
      <alignment horizontal="center"/>
    </xf>
    <xf numFmtId="170" fontId="23" fillId="10" borderId="73" xfId="0" applyNumberFormat="1" applyFont="1" applyFill="1" applyBorder="1" applyAlignment="1">
      <alignment horizontal="center"/>
    </xf>
    <xf numFmtId="170" fontId="23" fillId="10" borderId="74" xfId="0" applyNumberFormat="1" applyFont="1" applyFill="1" applyBorder="1" applyAlignment="1">
      <alignment horizontal="center"/>
    </xf>
    <xf numFmtId="170" fontId="23" fillId="10" borderId="75" xfId="0" applyNumberFormat="1" applyFont="1" applyFill="1" applyBorder="1" applyAlignment="1">
      <alignment horizontal="center"/>
    </xf>
    <xf numFmtId="3" fontId="30" fillId="13" borderId="67" xfId="0" applyNumberFormat="1" applyFont="1" applyFill="1" applyBorder="1" applyAlignment="1">
      <alignment/>
    </xf>
    <xf numFmtId="3" fontId="30" fillId="13" borderId="68" xfId="0" applyNumberFormat="1" applyFont="1" applyFill="1" applyBorder="1" applyAlignment="1">
      <alignment/>
    </xf>
    <xf numFmtId="170" fontId="20" fillId="0" borderId="0" xfId="0" applyNumberFormat="1" applyFont="1" applyAlignment="1">
      <alignment/>
    </xf>
    <xf numFmtId="0" fontId="20" fillId="0" borderId="0" xfId="0" applyFont="1" applyAlignment="1" quotePrefix="1">
      <alignment horizontal="right"/>
    </xf>
    <xf numFmtId="0" fontId="25" fillId="10" borderId="76" xfId="0" applyFont="1" applyFill="1" applyBorder="1" applyAlignment="1">
      <alignment/>
    </xf>
    <xf numFmtId="0" fontId="13" fillId="2" borderId="3" xfId="0" applyFont="1" applyFill="1" applyBorder="1" applyAlignment="1">
      <alignment horizontal="center" vertical="center" wrapText="1"/>
    </xf>
    <xf numFmtId="0" fontId="15" fillId="0" borderId="10" xfId="0" applyFont="1" applyBorder="1" applyAlignment="1">
      <alignment horizontal="center" vertical="center" wrapText="1"/>
    </xf>
    <xf numFmtId="165" fontId="13" fillId="2" borderId="3" xfId="0" applyNumberFormat="1"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165" fontId="13" fillId="2" borderId="3" xfId="0" applyNumberFormat="1" applyFont="1" applyFill="1" applyBorder="1" applyAlignment="1" applyProtection="1">
      <alignment horizontal="center" vertical="center" wrapText="1"/>
      <protection/>
    </xf>
    <xf numFmtId="0" fontId="25" fillId="10" borderId="32" xfId="0" applyFont="1" applyFill="1" applyBorder="1" applyAlignment="1">
      <alignment/>
    </xf>
    <xf numFmtId="0" fontId="26" fillId="12" borderId="41" xfId="0" applyFont="1" applyFill="1" applyBorder="1" applyAlignment="1" quotePrefix="1">
      <alignment/>
    </xf>
    <xf numFmtId="0" fontId="26" fillId="12" borderId="41" xfId="0" applyFont="1" applyFill="1" applyBorder="1" applyAlignment="1">
      <alignment/>
    </xf>
    <xf numFmtId="0" fontId="26" fillId="12" borderId="45" xfId="0" applyFont="1" applyFill="1" applyBorder="1" applyAlignment="1" quotePrefix="1">
      <alignment/>
    </xf>
    <xf numFmtId="0" fontId="26" fillId="12" borderId="45" xfId="0" applyFont="1" applyFill="1" applyBorder="1" applyAlignment="1">
      <alignment/>
    </xf>
    <xf numFmtId="0" fontId="26" fillId="12" borderId="37" xfId="0" applyFont="1" applyFill="1" applyBorder="1" applyAlignment="1" quotePrefix="1">
      <alignment/>
    </xf>
    <xf numFmtId="0" fontId="26" fillId="12" borderId="37" xfId="0" applyFont="1" applyFill="1" applyBorder="1" applyAlignment="1">
      <alignment/>
    </xf>
    <xf numFmtId="0" fontId="26" fillId="12" borderId="52" xfId="0" applyFont="1" applyFill="1" applyBorder="1" applyAlignment="1" quotePrefix="1">
      <alignment/>
    </xf>
    <xf numFmtId="0" fontId="26" fillId="12" borderId="52" xfId="0" applyFont="1" applyFill="1" applyBorder="1" applyAlignment="1">
      <alignment/>
    </xf>
    <xf numFmtId="0" fontId="26" fillId="12" borderId="57" xfId="0" applyFont="1" applyFill="1" applyBorder="1" applyAlignment="1" quotePrefix="1">
      <alignment/>
    </xf>
    <xf numFmtId="0" fontId="26" fillId="12" borderId="57" xfId="0" applyFont="1" applyFill="1" applyBorder="1" applyAlignment="1">
      <alignment/>
    </xf>
    <xf numFmtId="0" fontId="26" fillId="12" borderId="63" xfId="0" applyFont="1" applyFill="1" applyBorder="1" applyAlignment="1" quotePrefix="1">
      <alignment/>
    </xf>
    <xf numFmtId="0" fontId="26" fillId="12" borderId="63" xfId="0" applyFont="1" applyFill="1" applyBorder="1" applyAlignment="1">
      <alignment/>
    </xf>
    <xf numFmtId="3" fontId="29" fillId="4" borderId="77" xfId="0" applyNumberFormat="1" applyFont="1" applyFill="1" applyBorder="1" applyAlignment="1">
      <alignment/>
    </xf>
    <xf numFmtId="3" fontId="29" fillId="4" borderId="78" xfId="0" applyNumberFormat="1" applyFont="1" applyFill="1" applyBorder="1" applyAlignment="1">
      <alignment/>
    </xf>
    <xf numFmtId="3" fontId="28" fillId="13" borderId="79" xfId="0" applyNumberFormat="1" applyFont="1" applyFill="1" applyBorder="1" applyAlignment="1">
      <alignment/>
    </xf>
    <xf numFmtId="3" fontId="29" fillId="9" borderId="78" xfId="0" applyNumberFormat="1" applyFont="1" applyFill="1" applyBorder="1" applyAlignment="1">
      <alignment/>
    </xf>
    <xf numFmtId="3" fontId="29" fillId="8" borderId="78" xfId="0" applyNumberFormat="1" applyFont="1" applyFill="1" applyBorder="1" applyAlignment="1">
      <alignment/>
    </xf>
    <xf numFmtId="3" fontId="15" fillId="8" borderId="78" xfId="0" applyNumberFormat="1" applyFont="1" applyFill="1" applyBorder="1" applyAlignment="1">
      <alignment/>
    </xf>
    <xf numFmtId="3" fontId="15" fillId="11" borderId="80" xfId="0" applyNumberFormat="1" applyFont="1" applyFill="1" applyBorder="1" applyAlignment="1">
      <alignment/>
    </xf>
    <xf numFmtId="3" fontId="15" fillId="11" borderId="81" xfId="0" applyNumberFormat="1" applyFont="1" applyFill="1" applyBorder="1" applyAlignment="1">
      <alignment/>
    </xf>
    <xf numFmtId="3" fontId="15" fillId="8" borderId="81" xfId="0" applyNumberFormat="1" applyFont="1" applyFill="1" applyBorder="1" applyAlignment="1">
      <alignment/>
    </xf>
    <xf numFmtId="3" fontId="29" fillId="8" borderId="81" xfId="0" applyNumberFormat="1" applyFont="1" applyFill="1" applyBorder="1" applyAlignment="1">
      <alignment/>
    </xf>
    <xf numFmtId="3" fontId="29" fillId="9" borderId="81" xfId="0" applyNumberFormat="1" applyFont="1" applyFill="1" applyBorder="1" applyAlignment="1">
      <alignment/>
    </xf>
    <xf numFmtId="3" fontId="29" fillId="4" borderId="81" xfId="0" applyNumberFormat="1" applyFont="1" applyFill="1" applyBorder="1" applyAlignment="1">
      <alignment/>
    </xf>
    <xf numFmtId="3" fontId="15" fillId="11" borderId="82" xfId="0" applyNumberFormat="1" applyFont="1" applyFill="1" applyBorder="1" applyAlignment="1">
      <alignment/>
    </xf>
    <xf numFmtId="3" fontId="15" fillId="11" borderId="83" xfId="0" applyNumberFormat="1" applyFont="1" applyFill="1" applyBorder="1" applyAlignment="1">
      <alignment/>
    </xf>
    <xf numFmtId="3" fontId="15" fillId="8" borderId="83" xfId="0" applyNumberFormat="1" applyFont="1" applyFill="1" applyBorder="1" applyAlignment="1">
      <alignment/>
    </xf>
    <xf numFmtId="3" fontId="29" fillId="8" borderId="83" xfId="0" applyNumberFormat="1" applyFont="1" applyFill="1" applyBorder="1" applyAlignment="1">
      <alignment/>
    </xf>
    <xf numFmtId="3" fontId="29" fillId="9" borderId="83" xfId="0" applyNumberFormat="1" applyFont="1" applyFill="1" applyBorder="1" applyAlignment="1">
      <alignment/>
    </xf>
    <xf numFmtId="3" fontId="29" fillId="4" borderId="83" xfId="0" applyNumberFormat="1" applyFont="1" applyFill="1" applyBorder="1" applyAlignment="1">
      <alignment/>
    </xf>
    <xf numFmtId="3" fontId="29" fillId="4" borderId="84" xfId="0" applyNumberFormat="1" applyFont="1" applyFill="1" applyBorder="1" applyAlignment="1">
      <alignment/>
    </xf>
    <xf numFmtId="3" fontId="15" fillId="11" borderId="85" xfId="0" applyNumberFormat="1" applyFont="1" applyFill="1" applyBorder="1" applyAlignment="1">
      <alignment/>
    </xf>
    <xf numFmtId="3" fontId="15" fillId="11" borderId="86" xfId="0" applyNumberFormat="1" applyFont="1" applyFill="1" applyBorder="1" applyAlignment="1">
      <alignment/>
    </xf>
    <xf numFmtId="3" fontId="15" fillId="11" borderId="87" xfId="0" applyNumberFormat="1" applyFont="1" applyFill="1" applyBorder="1" applyAlignment="1">
      <alignment/>
    </xf>
    <xf numFmtId="3" fontId="15" fillId="11" borderId="88" xfId="0" applyNumberFormat="1" applyFont="1" applyFill="1" applyBorder="1" applyAlignment="1">
      <alignment/>
    </xf>
    <xf numFmtId="3" fontId="29" fillId="8" borderId="89" xfId="0" applyNumberFormat="1" applyFont="1" applyFill="1" applyBorder="1" applyAlignment="1">
      <alignment/>
    </xf>
    <xf numFmtId="3" fontId="29" fillId="11" borderId="90" xfId="0" applyNumberFormat="1" applyFont="1" applyFill="1" applyBorder="1" applyAlignment="1">
      <alignment/>
    </xf>
    <xf numFmtId="3" fontId="15" fillId="8" borderId="91" xfId="0" applyNumberFormat="1" applyFont="1" applyFill="1" applyBorder="1" applyAlignment="1">
      <alignment/>
    </xf>
    <xf numFmtId="3" fontId="15" fillId="8" borderId="92" xfId="0" applyNumberFormat="1" applyFont="1" applyFill="1" applyBorder="1" applyAlignment="1">
      <alignment/>
    </xf>
    <xf numFmtId="3" fontId="15" fillId="11" borderId="92" xfId="0" applyNumberFormat="1" applyFont="1" applyFill="1" applyBorder="1" applyAlignment="1">
      <alignment/>
    </xf>
    <xf numFmtId="3" fontId="29" fillId="8" borderId="93" xfId="0" applyNumberFormat="1" applyFont="1" applyFill="1" applyBorder="1" applyAlignment="1">
      <alignment/>
    </xf>
    <xf numFmtId="3" fontId="29" fillId="11" borderId="93" xfId="0" applyNumberFormat="1" applyFont="1" applyFill="1" applyBorder="1" applyAlignment="1">
      <alignment/>
    </xf>
    <xf numFmtId="3" fontId="29" fillId="11" borderId="94" xfId="0" applyNumberFormat="1" applyFont="1" applyFill="1" applyBorder="1" applyAlignment="1">
      <alignment/>
    </xf>
    <xf numFmtId="3" fontId="29" fillId="8" borderId="95"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9">
    <dxf>
      <fill>
        <patternFill>
          <bgColor rgb="FFC0C0C0"/>
        </patternFill>
      </fill>
      <border/>
    </dxf>
    <dxf>
      <fill>
        <patternFill>
          <bgColor rgb="FFCCFFCC"/>
        </patternFill>
      </fill>
      <border/>
    </dxf>
    <dxf>
      <font>
        <color rgb="FF003300"/>
      </font>
      <border/>
    </dxf>
    <dxf>
      <font>
        <b val="0"/>
        <i val="0"/>
        <color rgb="FFFFFFFF"/>
      </font>
      <fill>
        <patternFill patternType="solid">
          <bgColor rgb="FF969696"/>
        </patternFill>
      </fill>
      <border/>
    </dxf>
    <dxf>
      <fill>
        <patternFill patternType="solid">
          <bgColor rgb="FFCCFFCC"/>
        </patternFill>
      </fill>
      <border>
        <left style="thin">
          <color rgb="FFC0C0C0"/>
        </left>
        <right style="thin">
          <color rgb="FFFF00FF"/>
        </right>
        <top style="thin"/>
        <bottom style="thin">
          <color rgb="FFFF00FF"/>
        </bottom>
      </border>
    </dxf>
    <dxf>
      <fill>
        <patternFill patternType="solid">
          <bgColor indexed="64"/>
        </patternFill>
      </fill>
      <border>
        <left style="thin">
          <color rgb="FFC0C0C0"/>
        </left>
        <right style="thin">
          <color rgb="FFFF00FF"/>
        </right>
        <top style="thin"/>
        <bottom style="thin">
          <color rgb="FFFF00FF"/>
        </bottom>
      </border>
    </dxf>
    <dxf>
      <font>
        <b/>
        <i val="0"/>
        <color rgb="FFFFFFFF"/>
      </font>
      <fill>
        <patternFill patternType="solid">
          <bgColor rgb="FF969696"/>
        </patternFill>
      </fill>
      <border/>
    </dxf>
    <dxf>
      <font>
        <b/>
        <i val="0"/>
        <color rgb="FFFFFFFF"/>
      </font>
      <fill>
        <patternFill patternType="solid">
          <bgColor rgb="FFDD0806"/>
        </patternFill>
      </fill>
      <border>
        <left style="thin">
          <color rgb="FFC0C0C0"/>
        </left>
        <right style="thin">
          <color rgb="FFFF00FF"/>
        </right>
        <top style="thin"/>
        <bottom style="thin">
          <color rgb="FFFF00FF"/>
        </bottom>
      </border>
    </dxf>
    <dxf>
      <fill>
        <patternFill patternType="solid">
          <bgColor rgb="FFFF6600"/>
        </patternFill>
      </fill>
      <border>
        <left style="thin">
          <color rgb="FFC0C0C0"/>
        </left>
        <right style="thin">
          <color rgb="FFFF00FF"/>
        </right>
        <top style="thin"/>
        <bottom style="thin">
          <color rgb="FFFF00FF"/>
        </bottom>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sheetPr>
  <dimension ref="A1:E54"/>
  <sheetViews>
    <sheetView tabSelected="1" workbookViewId="0" topLeftCell="A1">
      <selection activeCell="A53" sqref="A53"/>
    </sheetView>
  </sheetViews>
  <sheetFormatPr defaultColWidth="11.5546875" defaultRowHeight="15" outlineLevelRow="3"/>
  <cols>
    <col min="1" max="4" width="2.6640625" style="4" customWidth="1"/>
    <col min="5" max="5" width="90.6640625" style="10" customWidth="1"/>
    <col min="6" max="16384" width="10.6640625" style="1" customWidth="1"/>
  </cols>
  <sheetData>
    <row r="1" spans="1:5" s="2" customFormat="1" ht="21">
      <c r="A1" s="5">
        <v>1</v>
      </c>
      <c r="B1" s="3"/>
      <c r="C1" s="3"/>
      <c r="D1" s="3"/>
      <c r="E1" s="5" t="s">
        <v>669</v>
      </c>
    </row>
    <row r="2" spans="1:5" ht="75" outlineLevel="1">
      <c r="A2" s="5"/>
      <c r="B2" s="4">
        <v>1</v>
      </c>
      <c r="E2" s="6" t="s">
        <v>47</v>
      </c>
    </row>
    <row r="3" spans="1:5" ht="30" outlineLevel="1">
      <c r="A3" s="5"/>
      <c r="B3" s="4">
        <v>2</v>
      </c>
      <c r="E3" s="6" t="s">
        <v>670</v>
      </c>
    </row>
    <row r="4" spans="1:5" s="2" customFormat="1" ht="21" collapsed="1">
      <c r="A4" s="5">
        <v>2</v>
      </c>
      <c r="B4" s="3"/>
      <c r="C4" s="3"/>
      <c r="D4" s="3"/>
      <c r="E4" s="5" t="s">
        <v>671</v>
      </c>
    </row>
    <row r="5" spans="1:5" ht="60" hidden="1" outlineLevel="1">
      <c r="A5" s="5"/>
      <c r="B5" s="4">
        <v>1</v>
      </c>
      <c r="E5" s="6" t="s">
        <v>858</v>
      </c>
    </row>
    <row r="6" spans="1:5" ht="75" hidden="1" outlineLevel="1">
      <c r="A6" s="5"/>
      <c r="B6" s="4">
        <v>2</v>
      </c>
      <c r="E6" s="6" t="s">
        <v>779</v>
      </c>
    </row>
    <row r="7" spans="1:5" s="2" customFormat="1" ht="21" collapsed="1">
      <c r="A7" s="5">
        <v>3</v>
      </c>
      <c r="B7" s="3"/>
      <c r="C7" s="3"/>
      <c r="D7" s="3"/>
      <c r="E7" s="5" t="s">
        <v>780</v>
      </c>
    </row>
    <row r="8" spans="1:5" ht="75" hidden="1" outlineLevel="1">
      <c r="A8" s="5"/>
      <c r="B8" s="4">
        <v>1</v>
      </c>
      <c r="E8" s="6" t="s">
        <v>7</v>
      </c>
    </row>
    <row r="9" spans="1:5" ht="60" hidden="1" outlineLevel="1" collapsed="1">
      <c r="A9" s="5"/>
      <c r="B9" s="4">
        <v>2</v>
      </c>
      <c r="E9" s="6" t="s">
        <v>781</v>
      </c>
    </row>
    <row r="10" spans="1:5" ht="75" hidden="1" outlineLevel="2">
      <c r="A10" s="5"/>
      <c r="C10" s="4">
        <v>1</v>
      </c>
      <c r="E10" s="7" t="s">
        <v>40</v>
      </c>
    </row>
    <row r="11" spans="1:5" ht="60" hidden="1" outlineLevel="1" collapsed="1">
      <c r="A11" s="5"/>
      <c r="B11" s="4">
        <v>3</v>
      </c>
      <c r="E11" s="6" t="s">
        <v>856</v>
      </c>
    </row>
    <row r="12" spans="1:5" ht="75" hidden="1" outlineLevel="2">
      <c r="A12" s="5"/>
      <c r="C12" s="4">
        <v>1</v>
      </c>
      <c r="E12" s="7" t="s">
        <v>8</v>
      </c>
    </row>
    <row r="13" spans="1:5" ht="45" hidden="1" outlineLevel="2">
      <c r="A13" s="5"/>
      <c r="C13" s="4">
        <v>2</v>
      </c>
      <c r="E13" s="7" t="s">
        <v>857</v>
      </c>
    </row>
    <row r="14" spans="1:5" ht="45" hidden="1" outlineLevel="1" collapsed="1">
      <c r="A14" s="5"/>
      <c r="B14" s="4">
        <v>4</v>
      </c>
      <c r="E14" s="6" t="s">
        <v>893</v>
      </c>
    </row>
    <row r="15" spans="1:5" ht="45" hidden="1" outlineLevel="2">
      <c r="A15" s="5"/>
      <c r="C15" s="4">
        <v>1</v>
      </c>
      <c r="E15" s="7" t="s">
        <v>894</v>
      </c>
    </row>
    <row r="16" spans="1:5" ht="75" hidden="1" outlineLevel="2">
      <c r="A16" s="5"/>
      <c r="C16" s="4">
        <v>2</v>
      </c>
      <c r="E16" s="7" t="s">
        <v>935</v>
      </c>
    </row>
    <row r="17" spans="1:5" ht="30" hidden="1" outlineLevel="1" collapsed="1">
      <c r="A17" s="5"/>
      <c r="B17" s="4">
        <v>5</v>
      </c>
      <c r="E17" s="6" t="s">
        <v>859</v>
      </c>
    </row>
    <row r="18" spans="1:5" ht="30" hidden="1" outlineLevel="2">
      <c r="A18" s="5"/>
      <c r="C18" s="4">
        <v>1</v>
      </c>
      <c r="E18" s="7" t="s">
        <v>928</v>
      </c>
    </row>
    <row r="19" spans="1:5" ht="45" hidden="1" outlineLevel="2">
      <c r="A19" s="5"/>
      <c r="C19" s="4">
        <v>2</v>
      </c>
      <c r="E19" s="7" t="s">
        <v>873</v>
      </c>
    </row>
    <row r="20" spans="1:5" ht="45" hidden="1" outlineLevel="2">
      <c r="A20" s="5"/>
      <c r="C20" s="4">
        <v>3</v>
      </c>
      <c r="E20" s="7" t="s">
        <v>930</v>
      </c>
    </row>
    <row r="21" spans="1:5" ht="45" hidden="1" outlineLevel="2">
      <c r="A21" s="5"/>
      <c r="C21" s="4">
        <v>4</v>
      </c>
      <c r="E21" s="7" t="s">
        <v>892</v>
      </c>
    </row>
    <row r="22" spans="1:5" ht="45" hidden="1" outlineLevel="2">
      <c r="A22" s="5"/>
      <c r="C22" s="4">
        <v>5</v>
      </c>
      <c r="E22" s="7" t="s">
        <v>919</v>
      </c>
    </row>
    <row r="23" spans="1:5" ht="45" hidden="1" outlineLevel="2" collapsed="1">
      <c r="A23" s="5"/>
      <c r="C23" s="4">
        <v>6</v>
      </c>
      <c r="E23" s="7" t="s">
        <v>9</v>
      </c>
    </row>
    <row r="24" spans="1:5" ht="120" hidden="1" outlineLevel="3">
      <c r="A24" s="5"/>
      <c r="D24" s="4">
        <v>1</v>
      </c>
      <c r="E24" s="8" t="s">
        <v>929</v>
      </c>
    </row>
    <row r="25" spans="1:5" ht="75" hidden="1" outlineLevel="3">
      <c r="A25" s="5"/>
      <c r="D25" s="4">
        <v>2</v>
      </c>
      <c r="E25" s="8" t="s">
        <v>0</v>
      </c>
    </row>
    <row r="26" spans="1:5" ht="21" hidden="1" outlineLevel="3">
      <c r="A26" s="5"/>
      <c r="D26" s="4">
        <v>3</v>
      </c>
      <c r="E26" s="8" t="s">
        <v>1</v>
      </c>
    </row>
    <row r="27" spans="1:5" s="2" customFormat="1" ht="21" collapsed="1">
      <c r="A27" s="5">
        <v>4</v>
      </c>
      <c r="B27" s="3"/>
      <c r="C27" s="3"/>
      <c r="D27" s="3"/>
      <c r="E27" s="5" t="s">
        <v>939</v>
      </c>
    </row>
    <row r="28" spans="1:5" ht="30" hidden="1" outlineLevel="1">
      <c r="A28" s="5"/>
      <c r="B28" s="4">
        <v>1</v>
      </c>
      <c r="E28" s="6" t="s">
        <v>39</v>
      </c>
    </row>
    <row r="29" spans="1:5" ht="75" hidden="1" outlineLevel="1">
      <c r="A29" s="5"/>
      <c r="B29" s="4">
        <v>2</v>
      </c>
      <c r="E29" s="6" t="s">
        <v>133</v>
      </c>
    </row>
    <row r="30" spans="1:5" ht="30" hidden="1" outlineLevel="1" collapsed="1">
      <c r="A30" s="5"/>
      <c r="B30" s="4">
        <v>3</v>
      </c>
      <c r="E30" s="6" t="s">
        <v>895</v>
      </c>
    </row>
    <row r="31" spans="1:5" ht="75" hidden="1" outlineLevel="2">
      <c r="A31" s="5"/>
      <c r="C31" s="4">
        <v>1</v>
      </c>
      <c r="E31" s="9" t="s">
        <v>927</v>
      </c>
    </row>
    <row r="32" spans="1:5" ht="90" hidden="1" outlineLevel="2">
      <c r="A32" s="5"/>
      <c r="C32" s="4">
        <v>2</v>
      </c>
      <c r="E32" s="9" t="s">
        <v>12</v>
      </c>
    </row>
    <row r="33" spans="1:5" ht="60" hidden="1" outlineLevel="2">
      <c r="A33" s="5"/>
      <c r="C33" s="4">
        <v>3</v>
      </c>
      <c r="E33" s="9" t="s">
        <v>11</v>
      </c>
    </row>
    <row r="34" spans="1:5" ht="21" hidden="1" outlineLevel="1" collapsed="1">
      <c r="A34" s="5"/>
      <c r="B34" s="4">
        <v>4</v>
      </c>
      <c r="E34" s="6" t="s">
        <v>942</v>
      </c>
    </row>
    <row r="35" spans="1:5" ht="45" hidden="1" outlineLevel="2">
      <c r="A35" s="5"/>
      <c r="C35" s="4">
        <v>1</v>
      </c>
      <c r="E35" s="9" t="s">
        <v>931</v>
      </c>
    </row>
    <row r="36" spans="1:5" ht="75" hidden="1" outlineLevel="2">
      <c r="A36" s="5"/>
      <c r="C36" s="4">
        <v>2</v>
      </c>
      <c r="E36" s="9" t="s">
        <v>959</v>
      </c>
    </row>
    <row r="37" spans="1:5" ht="30" hidden="1" outlineLevel="2">
      <c r="A37" s="5"/>
      <c r="C37" s="4">
        <v>3</v>
      </c>
      <c r="E37" s="9" t="s">
        <v>960</v>
      </c>
    </row>
    <row r="38" spans="1:5" ht="75" hidden="1" outlineLevel="2">
      <c r="A38" s="5"/>
      <c r="C38" s="4">
        <v>4</v>
      </c>
      <c r="E38" s="9" t="s">
        <v>2</v>
      </c>
    </row>
    <row r="39" spans="1:5" ht="45" hidden="1" outlineLevel="2">
      <c r="A39" s="5"/>
      <c r="C39" s="4">
        <v>5</v>
      </c>
      <c r="E39" s="9" t="s">
        <v>940</v>
      </c>
    </row>
    <row r="40" spans="1:5" ht="30" hidden="1" outlineLevel="2">
      <c r="A40" s="5"/>
      <c r="C40" s="4">
        <v>6</v>
      </c>
      <c r="E40" s="9" t="s">
        <v>941</v>
      </c>
    </row>
    <row r="41" spans="1:5" ht="60" hidden="1" outlineLevel="2">
      <c r="A41" s="5"/>
      <c r="C41" s="4">
        <v>7</v>
      </c>
      <c r="E41" s="9" t="s">
        <v>10</v>
      </c>
    </row>
    <row r="42" spans="1:5" ht="45" hidden="1" outlineLevel="2">
      <c r="A42" s="5"/>
      <c r="C42" s="4">
        <v>8</v>
      </c>
      <c r="E42" s="9" t="s">
        <v>938</v>
      </c>
    </row>
    <row r="43" spans="1:5" ht="30" hidden="1" outlineLevel="2">
      <c r="A43" s="5"/>
      <c r="C43" s="4">
        <v>9</v>
      </c>
      <c r="E43" s="9" t="s">
        <v>943</v>
      </c>
    </row>
    <row r="44" spans="1:5" ht="45" hidden="1" outlineLevel="2">
      <c r="A44" s="5"/>
      <c r="C44" s="4">
        <v>10</v>
      </c>
      <c r="E44" s="9" t="s">
        <v>944</v>
      </c>
    </row>
    <row r="45" spans="1:5" s="2" customFormat="1" ht="21" collapsed="1">
      <c r="A45" s="5">
        <v>5</v>
      </c>
      <c r="B45" s="3"/>
      <c r="C45" s="3"/>
      <c r="D45" s="3"/>
      <c r="E45" s="5" t="s">
        <v>945</v>
      </c>
    </row>
    <row r="46" spans="2:5" ht="30" hidden="1" outlineLevel="1">
      <c r="B46" s="4">
        <v>1</v>
      </c>
      <c r="E46" s="6" t="s">
        <v>3</v>
      </c>
    </row>
    <row r="47" spans="2:5" ht="30" hidden="1" outlineLevel="1">
      <c r="B47" s="4">
        <v>2</v>
      </c>
      <c r="E47" s="6" t="s">
        <v>932</v>
      </c>
    </row>
    <row r="48" spans="2:5" ht="30" hidden="1" outlineLevel="1">
      <c r="B48" s="4">
        <v>3</v>
      </c>
      <c r="E48" s="6" t="s">
        <v>933</v>
      </c>
    </row>
    <row r="49" spans="2:5" ht="60" hidden="1" outlineLevel="1">
      <c r="B49" s="4">
        <v>4</v>
      </c>
      <c r="E49" s="6" t="s">
        <v>934</v>
      </c>
    </row>
    <row r="50" spans="2:5" ht="75" hidden="1" outlineLevel="1">
      <c r="B50" s="4">
        <v>5</v>
      </c>
      <c r="E50" s="6" t="s">
        <v>936</v>
      </c>
    </row>
    <row r="51" spans="2:5" ht="45" hidden="1" outlineLevel="1">
      <c r="B51" s="4">
        <v>6</v>
      </c>
      <c r="E51" s="6" t="s">
        <v>937</v>
      </c>
    </row>
    <row r="53" ht="15">
      <c r="E53" s="10" t="s">
        <v>48</v>
      </c>
    </row>
    <row r="54" ht="15">
      <c r="E54" s="10" t="s">
        <v>49</v>
      </c>
    </row>
  </sheetData>
  <printOptions/>
  <pageMargins left="0.5" right="0.5" top="1.25" bottom="1" header="0.5" footer="0.5"/>
  <pageSetup horizontalDpi="1200" verticalDpi="1200" orientation="landscape"/>
  <headerFooter alignWithMargins="0">
    <oddHeader>&amp;L&amp;G&amp;C&amp;"Arial,Bold"&amp;16Instructions and Guidelines for
IP Address Plan/Inventory Workbook&amp;RDeveloped by
Chuck Wade
www.interisle.net</oddHeader>
    <oddFooter>&amp;L&amp;D &amp;T&amp;C&amp;F&amp;RPage &amp;P of &amp;N</oddFooter>
  </headerFooter>
  <legacyDrawingHF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Z100"/>
  <sheetViews>
    <sheetView workbookViewId="0" topLeftCell="A1">
      <pane xSplit="12" ySplit="2" topLeftCell="M3" activePane="bottomRight" state="frozen"/>
      <selection pane="topLeft" activeCell="A1" sqref="A1"/>
      <selection pane="topRight" activeCell="M1" sqref="M1"/>
      <selection pane="bottomLeft" activeCell="A3" sqref="A3"/>
      <selection pane="bottomRight" activeCell="A3" sqref="A3"/>
    </sheetView>
  </sheetViews>
  <sheetFormatPr defaultColWidth="11.5546875" defaultRowHeight="15" outlineLevelCol="2"/>
  <cols>
    <col min="1" max="1" width="5.6640625" style="29" customWidth="1"/>
    <col min="2" max="2" width="9.6640625" style="32" customWidth="1"/>
    <col min="3" max="3" width="19.6640625" style="33" customWidth="1" collapsed="1"/>
    <col min="4" max="4" width="16.6640625" style="33" hidden="1" customWidth="1" outlineLevel="1"/>
    <col min="5" max="5" width="12.6640625" style="34" hidden="1" customWidth="1" outlineLevel="1" collapsed="1"/>
    <col min="6" max="6" width="13.6640625" style="32" hidden="1" customWidth="1" outlineLevel="2"/>
    <col min="7" max="7" width="13.6640625" style="34" hidden="1" customWidth="1" outlineLevel="2"/>
    <col min="8" max="11" width="4.10546875" style="35" hidden="1" customWidth="1" outlineLevel="2"/>
    <col min="12" max="12" width="1.66796875" style="36" customWidth="1"/>
    <col min="13" max="13" width="20.6640625" style="27" customWidth="1"/>
    <col min="14" max="16" width="10.6640625" style="28" customWidth="1"/>
    <col min="17" max="16384" width="10.6640625" style="29" customWidth="1"/>
  </cols>
  <sheetData>
    <row r="1" spans="1:26" s="15" customFormat="1" ht="15" thickBot="1">
      <c r="A1" s="11" t="s">
        <v>865</v>
      </c>
      <c r="B1" s="12" t="s">
        <v>445</v>
      </c>
      <c r="C1" s="193" t="s">
        <v>537</v>
      </c>
      <c r="D1" s="193" t="s">
        <v>108</v>
      </c>
      <c r="E1" s="195" t="s">
        <v>109</v>
      </c>
      <c r="F1" s="191" t="s">
        <v>134</v>
      </c>
      <c r="G1" s="195" t="s">
        <v>668</v>
      </c>
      <c r="H1" s="13" t="s">
        <v>135</v>
      </c>
      <c r="I1" s="13"/>
      <c r="J1" s="13"/>
      <c r="K1" s="13"/>
      <c r="L1" s="14" t="s">
        <v>52</v>
      </c>
      <c r="M1" s="189" t="s">
        <v>846</v>
      </c>
      <c r="N1" s="189"/>
      <c r="O1" s="189"/>
      <c r="P1" s="189"/>
      <c r="Q1" s="189"/>
      <c r="R1" s="189"/>
      <c r="S1" s="189"/>
      <c r="T1" s="189"/>
      <c r="U1" s="189"/>
      <c r="V1" s="189"/>
      <c r="W1" s="189"/>
      <c r="X1" s="189"/>
      <c r="Y1" s="189"/>
      <c r="Z1" s="189"/>
    </row>
    <row r="2" spans="1:26" s="21" customFormat="1" ht="15" thickBot="1">
      <c r="A2" s="16"/>
      <c r="B2" s="17" t="s">
        <v>110</v>
      </c>
      <c r="C2" s="194"/>
      <c r="D2" s="194"/>
      <c r="E2" s="194"/>
      <c r="F2" s="192"/>
      <c r="G2" s="194"/>
      <c r="H2" s="18">
        <v>16777216</v>
      </c>
      <c r="I2" s="19">
        <v>65536</v>
      </c>
      <c r="J2" s="19">
        <v>256</v>
      </c>
      <c r="K2" s="20">
        <v>1</v>
      </c>
      <c r="L2" s="18" t="b">
        <f>FALSE</f>
        <v>0</v>
      </c>
      <c r="M2" s="190"/>
      <c r="N2" s="190"/>
      <c r="O2" s="190"/>
      <c r="P2" s="190"/>
      <c r="Q2" s="190"/>
      <c r="R2" s="190"/>
      <c r="S2" s="190"/>
      <c r="T2" s="190"/>
      <c r="U2" s="190"/>
      <c r="V2" s="190"/>
      <c r="W2" s="190"/>
      <c r="X2" s="190"/>
      <c r="Y2" s="190"/>
      <c r="Z2" s="190"/>
    </row>
    <row r="3" spans="1:16" ht="13.5">
      <c r="A3" s="22"/>
      <c r="B3" s="23"/>
      <c r="C3" s="24">
        <f aca="true" t="shared" si="0" ref="C3:C34">IF(CIDR="","",CONCATENATE(TEXT(H3,0),Dot,TEXT(I3,0),Dot,TEXT(J3,0),Dot,TEXT(K3,0),IF(Append_CIDR,CONCATENATE("/",TEXT(CIDR,0)),"")))</f>
      </c>
      <c r="D3" s="24">
        <f aca="true" t="shared" si="1" ref="D3:D34">IF(OR(CIDR=32,CIDR=""),"",VLOOKUP(CIDR,CIDR_Mask,2))</f>
      </c>
      <c r="E3" s="25">
        <f aca="true" t="shared" si="2" ref="E3:E34">IF(CIDR="",0,IF(CIDR&lt;31,VLOOKUP(CIDR,CIDR_Mask,8),E2))</f>
        <v>0</v>
      </c>
      <c r="F3" s="25">
        <f>IF(NOT(A2&gt;0),SUM({0,0,0,0}*{16777216,65536,256,1}),IF(CIDR="",0,IF(OR(B2&lt;0,CIDR=32),F2,F2+E2+2)))</f>
        <v>0</v>
      </c>
      <c r="G3" s="25">
        <f aca="true" t="shared" si="3" ref="G3:G34">IF(AND(CIDR=32,Host_No=0),G2+1,IF(Host_No&gt;0,Subnet_Addr+Host_No,Subnet_Addr))</f>
        <v>0</v>
      </c>
      <c r="H3" s="26">
        <f aca="true" t="shared" si="4" ref="H3:H34">IF(CIDR="","",FLOOR(Host_Addr/16777216,1))</f>
      </c>
      <c r="I3" s="26">
        <f aca="true" t="shared" si="5" ref="I3:I34">IF(CIDR="","",FLOOR((Host_Addr-H3*16777216)/65536,1))</f>
      </c>
      <c r="J3" s="26">
        <f aca="true" t="shared" si="6" ref="J3:J34">IF(CIDR="","",FLOOR((Host_Addr-H3*16777216-I3*65536)/256,1))</f>
      </c>
      <c r="K3" s="26">
        <f aca="true" t="shared" si="7" ref="K3:K34">IF(CIDR="","",Host_Addr-H3*16777216-I3*65536-J3*256)</f>
      </c>
      <c r="L3" s="26"/>
      <c r="N3" s="29"/>
      <c r="O3" s="29"/>
      <c r="P3" s="29"/>
    </row>
    <row r="4" spans="1:16" ht="13.5">
      <c r="A4" s="22"/>
      <c r="B4" s="23"/>
      <c r="C4" s="24">
        <f t="shared" si="0"/>
      </c>
      <c r="D4" s="24">
        <f t="shared" si="1"/>
      </c>
      <c r="E4" s="25">
        <f t="shared" si="2"/>
        <v>0</v>
      </c>
      <c r="F4" s="25">
        <f>IF(NOT(A3&gt;0),SUM({0,0,0,0}*{16777216,65536,256,1}),IF(CIDR="",0,IF(OR(B3&lt;0,CIDR=32),F3,F3+E3+2)))</f>
        <v>0</v>
      </c>
      <c r="G4" s="25">
        <f t="shared" si="3"/>
        <v>0</v>
      </c>
      <c r="H4" s="26">
        <f t="shared" si="4"/>
      </c>
      <c r="I4" s="26">
        <f t="shared" si="5"/>
      </c>
      <c r="J4" s="26">
        <f t="shared" si="6"/>
      </c>
      <c r="K4" s="26">
        <f t="shared" si="7"/>
      </c>
      <c r="L4" s="26"/>
      <c r="N4" s="29"/>
      <c r="O4" s="29"/>
      <c r="P4" s="29"/>
    </row>
    <row r="5" spans="1:16" ht="13.5">
      <c r="A5" s="22"/>
      <c r="B5" s="23"/>
      <c r="C5" s="24">
        <f t="shared" si="0"/>
      </c>
      <c r="D5" s="24">
        <f t="shared" si="1"/>
      </c>
      <c r="E5" s="25">
        <f t="shared" si="2"/>
        <v>0</v>
      </c>
      <c r="F5" s="25">
        <f>IF(NOT(A4&gt;0),SUM({0,0,0,0}*{16777216,65536,256,1}),IF(CIDR="",0,IF(OR(B4&lt;0,CIDR=32),F4,F4+E4+2)))</f>
        <v>0</v>
      </c>
      <c r="G5" s="25">
        <f t="shared" si="3"/>
        <v>0</v>
      </c>
      <c r="H5" s="26">
        <f t="shared" si="4"/>
      </c>
      <c r="I5" s="26">
        <f t="shared" si="5"/>
      </c>
      <c r="J5" s="26">
        <f t="shared" si="6"/>
      </c>
      <c r="K5" s="26">
        <f t="shared" si="7"/>
      </c>
      <c r="L5" s="26"/>
      <c r="N5" s="29"/>
      <c r="O5" s="29"/>
      <c r="P5" s="29"/>
    </row>
    <row r="6" spans="1:16" ht="13.5" collapsed="1">
      <c r="A6" s="22"/>
      <c r="B6" s="23"/>
      <c r="C6" s="24">
        <f t="shared" si="0"/>
      </c>
      <c r="D6" s="24">
        <f t="shared" si="1"/>
      </c>
      <c r="E6" s="25">
        <f t="shared" si="2"/>
        <v>0</v>
      </c>
      <c r="F6" s="25">
        <f>IF(NOT(A5&gt;0),SUM({0,0,0,0}*{16777216,65536,256,1}),IF(CIDR="",0,IF(OR(B5&lt;0,CIDR=32),F5,F5+E5+2)))</f>
        <v>0</v>
      </c>
      <c r="G6" s="25">
        <f t="shared" si="3"/>
        <v>0</v>
      </c>
      <c r="H6" s="26">
        <f t="shared" si="4"/>
      </c>
      <c r="I6" s="26">
        <f t="shared" si="5"/>
      </c>
      <c r="J6" s="26">
        <f t="shared" si="6"/>
      </c>
      <c r="K6" s="26">
        <f t="shared" si="7"/>
      </c>
      <c r="L6" s="26"/>
      <c r="N6" s="29"/>
      <c r="O6" s="29"/>
      <c r="P6" s="29"/>
    </row>
    <row r="7" spans="1:16" ht="13.5">
      <c r="A7" s="22"/>
      <c r="B7" s="23"/>
      <c r="C7" s="24">
        <f t="shared" si="0"/>
      </c>
      <c r="D7" s="24">
        <f t="shared" si="1"/>
      </c>
      <c r="E7" s="25">
        <f t="shared" si="2"/>
        <v>0</v>
      </c>
      <c r="F7" s="25">
        <f>IF(NOT(A6&gt;0),SUM({0,0,0,0}*{16777216,65536,256,1}),IF(CIDR="",0,IF(OR(B6&lt;0,CIDR=32),F6,F6+E6+2)))</f>
        <v>0</v>
      </c>
      <c r="G7" s="25">
        <f t="shared" si="3"/>
        <v>0</v>
      </c>
      <c r="H7" s="26">
        <f t="shared" si="4"/>
      </c>
      <c r="I7" s="26">
        <f t="shared" si="5"/>
      </c>
      <c r="J7" s="26">
        <f t="shared" si="6"/>
      </c>
      <c r="K7" s="26">
        <f t="shared" si="7"/>
      </c>
      <c r="L7" s="26"/>
      <c r="N7" s="29"/>
      <c r="O7" s="29"/>
      <c r="P7" s="29"/>
    </row>
    <row r="8" spans="1:16" ht="13.5">
      <c r="A8" s="22"/>
      <c r="B8" s="23"/>
      <c r="C8" s="24">
        <f t="shared" si="0"/>
      </c>
      <c r="D8" s="24">
        <f t="shared" si="1"/>
      </c>
      <c r="E8" s="25">
        <f t="shared" si="2"/>
        <v>0</v>
      </c>
      <c r="F8" s="25">
        <f>IF(NOT(A7&gt;0),SUM({0,0,0,0}*{16777216,65536,256,1}),IF(CIDR="",0,IF(OR(B7&lt;0,CIDR=32),F7,F7+E7+2)))</f>
        <v>0</v>
      </c>
      <c r="G8" s="25">
        <f t="shared" si="3"/>
        <v>0</v>
      </c>
      <c r="H8" s="26">
        <f t="shared" si="4"/>
      </c>
      <c r="I8" s="26">
        <f t="shared" si="5"/>
      </c>
      <c r="J8" s="26">
        <f t="shared" si="6"/>
      </c>
      <c r="K8" s="26">
        <f t="shared" si="7"/>
      </c>
      <c r="L8" s="26"/>
      <c r="N8" s="29"/>
      <c r="O8" s="29"/>
      <c r="P8" s="29"/>
    </row>
    <row r="9" spans="1:16" ht="13.5">
      <c r="A9" s="22"/>
      <c r="B9" s="23"/>
      <c r="C9" s="24">
        <f t="shared" si="0"/>
      </c>
      <c r="D9" s="24">
        <f t="shared" si="1"/>
      </c>
      <c r="E9" s="25">
        <f t="shared" si="2"/>
        <v>0</v>
      </c>
      <c r="F9" s="25">
        <f>IF(NOT(A8&gt;0),SUM({0,0,0,0}*{16777216,65536,256,1}),IF(CIDR="",0,IF(OR(B8&lt;0,CIDR=32),F8,F8+E8+2)))</f>
        <v>0</v>
      </c>
      <c r="G9" s="25">
        <f t="shared" si="3"/>
        <v>0</v>
      </c>
      <c r="H9" s="26">
        <f t="shared" si="4"/>
      </c>
      <c r="I9" s="26">
        <f t="shared" si="5"/>
      </c>
      <c r="J9" s="26">
        <f t="shared" si="6"/>
      </c>
      <c r="K9" s="26">
        <f t="shared" si="7"/>
      </c>
      <c r="L9" s="26"/>
      <c r="N9" s="29"/>
      <c r="O9" s="29"/>
      <c r="P9" s="29"/>
    </row>
    <row r="10" spans="1:16" ht="13.5">
      <c r="A10" s="22"/>
      <c r="B10" s="23"/>
      <c r="C10" s="24">
        <f t="shared" si="0"/>
      </c>
      <c r="D10" s="24">
        <f t="shared" si="1"/>
      </c>
      <c r="E10" s="25">
        <f t="shared" si="2"/>
        <v>0</v>
      </c>
      <c r="F10" s="25">
        <f>IF(NOT(A9&gt;0),SUM({0,0,0,0}*{16777216,65536,256,1}),IF(CIDR="",0,IF(OR(B9&lt;0,CIDR=32),F9,F9+E9+2)))</f>
        <v>0</v>
      </c>
      <c r="G10" s="25">
        <f t="shared" si="3"/>
        <v>0</v>
      </c>
      <c r="H10" s="26">
        <f t="shared" si="4"/>
      </c>
      <c r="I10" s="26">
        <f t="shared" si="5"/>
      </c>
      <c r="J10" s="26">
        <f t="shared" si="6"/>
      </c>
      <c r="K10" s="26">
        <f t="shared" si="7"/>
      </c>
      <c r="L10" s="26"/>
      <c r="N10" s="29"/>
      <c r="O10" s="29"/>
      <c r="P10" s="29"/>
    </row>
    <row r="11" spans="1:16" ht="13.5">
      <c r="A11" s="22"/>
      <c r="B11" s="23"/>
      <c r="C11" s="24">
        <f t="shared" si="0"/>
      </c>
      <c r="D11" s="24">
        <f t="shared" si="1"/>
      </c>
      <c r="E11" s="25">
        <f t="shared" si="2"/>
        <v>0</v>
      </c>
      <c r="F11" s="25">
        <f>IF(NOT(A10&gt;0),SUM({0,0,0,0}*{16777216,65536,256,1}),IF(CIDR="",0,IF(OR(B10&lt;0,CIDR=32),F10,F10+E10+2)))</f>
        <v>0</v>
      </c>
      <c r="G11" s="25">
        <f t="shared" si="3"/>
        <v>0</v>
      </c>
      <c r="H11" s="26">
        <f t="shared" si="4"/>
      </c>
      <c r="I11" s="26">
        <f t="shared" si="5"/>
      </c>
      <c r="J11" s="26">
        <f t="shared" si="6"/>
      </c>
      <c r="K11" s="26">
        <f t="shared" si="7"/>
      </c>
      <c r="L11" s="26"/>
      <c r="N11" s="29"/>
      <c r="O11" s="29"/>
      <c r="P11" s="29"/>
    </row>
    <row r="12" spans="1:16" ht="13.5">
      <c r="A12" s="22"/>
      <c r="B12" s="23"/>
      <c r="C12" s="24">
        <f t="shared" si="0"/>
      </c>
      <c r="D12" s="24">
        <f t="shared" si="1"/>
      </c>
      <c r="E12" s="25">
        <f t="shared" si="2"/>
        <v>0</v>
      </c>
      <c r="F12" s="25">
        <f>IF(NOT(A11&gt;0),SUM({0,0,0,0}*{16777216,65536,256,1}),IF(CIDR="",0,IF(OR(B11&lt;0,CIDR=32),F11,F11+E11+2)))</f>
        <v>0</v>
      </c>
      <c r="G12" s="25">
        <f t="shared" si="3"/>
        <v>0</v>
      </c>
      <c r="H12" s="26">
        <f t="shared" si="4"/>
      </c>
      <c r="I12" s="26">
        <f t="shared" si="5"/>
      </c>
      <c r="J12" s="26">
        <f t="shared" si="6"/>
      </c>
      <c r="K12" s="26">
        <f t="shared" si="7"/>
      </c>
      <c r="L12" s="26"/>
      <c r="N12" s="29"/>
      <c r="O12" s="29"/>
      <c r="P12" s="29"/>
    </row>
    <row r="13" spans="1:16" ht="13.5">
      <c r="A13" s="22"/>
      <c r="B13" s="23"/>
      <c r="C13" s="24">
        <f t="shared" si="0"/>
      </c>
      <c r="D13" s="24">
        <f t="shared" si="1"/>
      </c>
      <c r="E13" s="25">
        <f t="shared" si="2"/>
        <v>0</v>
      </c>
      <c r="F13" s="25">
        <f>IF(NOT(A12&gt;0),SUM({0,0,0,0}*{16777216,65536,256,1}),IF(CIDR="",0,IF(OR(B12&lt;0,CIDR=32),F12,F12+E12+2)))</f>
        <v>0</v>
      </c>
      <c r="G13" s="25">
        <f t="shared" si="3"/>
        <v>0</v>
      </c>
      <c r="H13" s="26">
        <f t="shared" si="4"/>
      </c>
      <c r="I13" s="26">
        <f t="shared" si="5"/>
      </c>
      <c r="J13" s="26">
        <f t="shared" si="6"/>
      </c>
      <c r="K13" s="26">
        <f t="shared" si="7"/>
      </c>
      <c r="L13" s="26"/>
      <c r="N13" s="29"/>
      <c r="O13" s="29"/>
      <c r="P13" s="29"/>
    </row>
    <row r="14" spans="1:16" ht="13.5">
      <c r="A14" s="22"/>
      <c r="B14" s="23"/>
      <c r="C14" s="24">
        <f t="shared" si="0"/>
      </c>
      <c r="D14" s="24">
        <f t="shared" si="1"/>
      </c>
      <c r="E14" s="25">
        <f t="shared" si="2"/>
        <v>0</v>
      </c>
      <c r="F14" s="25">
        <f>IF(NOT(A13&gt;0),SUM({0,0,0,0}*{16777216,65536,256,1}),IF(CIDR="",0,IF(OR(B13&lt;0,CIDR=32),F13,F13+E13+2)))</f>
        <v>0</v>
      </c>
      <c r="G14" s="25">
        <f t="shared" si="3"/>
        <v>0</v>
      </c>
      <c r="H14" s="26">
        <f t="shared" si="4"/>
      </c>
      <c r="I14" s="26">
        <f t="shared" si="5"/>
      </c>
      <c r="J14" s="26">
        <f t="shared" si="6"/>
      </c>
      <c r="K14" s="26">
        <f t="shared" si="7"/>
      </c>
      <c r="L14" s="26"/>
      <c r="N14" s="29"/>
      <c r="O14" s="29"/>
      <c r="P14" s="29"/>
    </row>
    <row r="15" spans="1:16" ht="13.5">
      <c r="A15" s="22"/>
      <c r="B15" s="23"/>
      <c r="C15" s="24">
        <f t="shared" si="0"/>
      </c>
      <c r="D15" s="24">
        <f t="shared" si="1"/>
      </c>
      <c r="E15" s="25">
        <f t="shared" si="2"/>
        <v>0</v>
      </c>
      <c r="F15" s="25">
        <f>IF(NOT(A14&gt;0),SUM({0,0,0,0}*{16777216,65536,256,1}),IF(CIDR="",0,IF(OR(B14&lt;0,CIDR=32),F14,F14+E14+2)))</f>
        <v>0</v>
      </c>
      <c r="G15" s="25">
        <f t="shared" si="3"/>
        <v>0</v>
      </c>
      <c r="H15" s="26">
        <f t="shared" si="4"/>
      </c>
      <c r="I15" s="26">
        <f t="shared" si="5"/>
      </c>
      <c r="J15" s="26">
        <f t="shared" si="6"/>
      </c>
      <c r="K15" s="26">
        <f t="shared" si="7"/>
      </c>
      <c r="L15" s="26"/>
      <c r="N15" s="29"/>
      <c r="O15" s="29"/>
      <c r="P15" s="29"/>
    </row>
    <row r="16" spans="1:16" ht="13.5">
      <c r="A16" s="22"/>
      <c r="B16" s="23"/>
      <c r="C16" s="24">
        <f t="shared" si="0"/>
      </c>
      <c r="D16" s="24">
        <f t="shared" si="1"/>
      </c>
      <c r="E16" s="25">
        <f t="shared" si="2"/>
        <v>0</v>
      </c>
      <c r="F16" s="25">
        <f>IF(NOT(A15&gt;0),SUM({0,0,0,0}*{16777216,65536,256,1}),IF(CIDR="",0,IF(OR(B15&lt;0,CIDR=32),F15,F15+E15+2)))</f>
        <v>0</v>
      </c>
      <c r="G16" s="25">
        <f t="shared" si="3"/>
        <v>0</v>
      </c>
      <c r="H16" s="26">
        <f t="shared" si="4"/>
      </c>
      <c r="I16" s="26">
        <f t="shared" si="5"/>
      </c>
      <c r="J16" s="26">
        <f t="shared" si="6"/>
      </c>
      <c r="K16" s="26">
        <f t="shared" si="7"/>
      </c>
      <c r="L16" s="26"/>
      <c r="N16" s="29"/>
      <c r="O16" s="29"/>
      <c r="P16" s="29"/>
    </row>
    <row r="17" spans="1:16" ht="13.5">
      <c r="A17" s="22"/>
      <c r="B17" s="23"/>
      <c r="C17" s="24">
        <f t="shared" si="0"/>
      </c>
      <c r="D17" s="24">
        <f t="shared" si="1"/>
      </c>
      <c r="E17" s="25">
        <f t="shared" si="2"/>
        <v>0</v>
      </c>
      <c r="F17" s="25">
        <f>IF(NOT(A16&gt;0),SUM({0,0,0,0}*{16777216,65536,256,1}),IF(CIDR="",0,IF(OR(B16&lt;0,CIDR=32),F16,F16+E16+2)))</f>
        <v>0</v>
      </c>
      <c r="G17" s="25">
        <f t="shared" si="3"/>
        <v>0</v>
      </c>
      <c r="H17" s="26">
        <f t="shared" si="4"/>
      </c>
      <c r="I17" s="26">
        <f t="shared" si="5"/>
      </c>
      <c r="J17" s="26">
        <f t="shared" si="6"/>
      </c>
      <c r="K17" s="26">
        <f t="shared" si="7"/>
      </c>
      <c r="L17" s="26"/>
      <c r="N17" s="29"/>
      <c r="O17" s="29"/>
      <c r="P17" s="29"/>
    </row>
    <row r="18" spans="1:16" ht="13.5">
      <c r="A18" s="22"/>
      <c r="B18" s="23"/>
      <c r="C18" s="24">
        <f t="shared" si="0"/>
      </c>
      <c r="D18" s="24">
        <f t="shared" si="1"/>
      </c>
      <c r="E18" s="25">
        <f t="shared" si="2"/>
        <v>0</v>
      </c>
      <c r="F18" s="25">
        <f>IF(NOT(A17&gt;0),SUM({0,0,0,0}*{16777216,65536,256,1}),IF(CIDR="",0,IF(OR(B17&lt;0,CIDR=32),F17,F17+E17+2)))</f>
        <v>0</v>
      </c>
      <c r="G18" s="25">
        <f t="shared" si="3"/>
        <v>0</v>
      </c>
      <c r="H18" s="26">
        <f t="shared" si="4"/>
      </c>
      <c r="I18" s="26">
        <f t="shared" si="5"/>
      </c>
      <c r="J18" s="26">
        <f t="shared" si="6"/>
      </c>
      <c r="K18" s="26">
        <f t="shared" si="7"/>
      </c>
      <c r="L18" s="26"/>
      <c r="N18" s="29"/>
      <c r="O18" s="29"/>
      <c r="P18" s="29"/>
    </row>
    <row r="19" spans="1:16" ht="13.5">
      <c r="A19" s="22"/>
      <c r="B19" s="23"/>
      <c r="C19" s="24">
        <f t="shared" si="0"/>
      </c>
      <c r="D19" s="24">
        <f t="shared" si="1"/>
      </c>
      <c r="E19" s="25">
        <f t="shared" si="2"/>
        <v>0</v>
      </c>
      <c r="F19" s="25">
        <f>IF(NOT(A18&gt;0),SUM({0,0,0,0}*{16777216,65536,256,1}),IF(CIDR="",0,IF(OR(B18&lt;0,CIDR=32),F18,F18+E18+2)))</f>
        <v>0</v>
      </c>
      <c r="G19" s="25">
        <f t="shared" si="3"/>
        <v>0</v>
      </c>
      <c r="H19" s="26">
        <f t="shared" si="4"/>
      </c>
      <c r="I19" s="26">
        <f t="shared" si="5"/>
      </c>
      <c r="J19" s="26">
        <f t="shared" si="6"/>
      </c>
      <c r="K19" s="26">
        <f t="shared" si="7"/>
      </c>
      <c r="L19" s="26"/>
      <c r="N19" s="29"/>
      <c r="O19" s="29"/>
      <c r="P19" s="29"/>
    </row>
    <row r="20" spans="1:16" ht="13.5">
      <c r="A20" s="22"/>
      <c r="B20" s="23"/>
      <c r="C20" s="24">
        <f t="shared" si="0"/>
      </c>
      <c r="D20" s="24">
        <f t="shared" si="1"/>
      </c>
      <c r="E20" s="25">
        <f t="shared" si="2"/>
        <v>0</v>
      </c>
      <c r="F20" s="25">
        <f>IF(NOT(A19&gt;0),SUM({0,0,0,0}*{16777216,65536,256,1}),IF(CIDR="",0,IF(OR(B19&lt;0,CIDR=32),F19,F19+E19+2)))</f>
        <v>0</v>
      </c>
      <c r="G20" s="25">
        <f t="shared" si="3"/>
        <v>0</v>
      </c>
      <c r="H20" s="26">
        <f t="shared" si="4"/>
      </c>
      <c r="I20" s="26">
        <f t="shared" si="5"/>
      </c>
      <c r="J20" s="26">
        <f t="shared" si="6"/>
      </c>
      <c r="K20" s="26">
        <f t="shared" si="7"/>
      </c>
      <c r="L20" s="26"/>
      <c r="N20" s="29"/>
      <c r="O20" s="29"/>
      <c r="P20" s="29"/>
    </row>
    <row r="21" spans="1:16" ht="13.5">
      <c r="A21" s="22"/>
      <c r="B21" s="23"/>
      <c r="C21" s="24">
        <f t="shared" si="0"/>
      </c>
      <c r="D21" s="24">
        <f t="shared" si="1"/>
      </c>
      <c r="E21" s="25">
        <f t="shared" si="2"/>
        <v>0</v>
      </c>
      <c r="F21" s="25">
        <f>IF(NOT(A20&gt;0),SUM({0,0,0,0}*{16777216,65536,256,1}),IF(CIDR="",0,IF(OR(B20&lt;0,CIDR=32),F20,F20+E20+2)))</f>
        <v>0</v>
      </c>
      <c r="G21" s="25">
        <f t="shared" si="3"/>
        <v>0</v>
      </c>
      <c r="H21" s="26">
        <f t="shared" si="4"/>
      </c>
      <c r="I21" s="26">
        <f t="shared" si="5"/>
      </c>
      <c r="J21" s="26">
        <f t="shared" si="6"/>
      </c>
      <c r="K21" s="26">
        <f t="shared" si="7"/>
      </c>
      <c r="L21" s="26"/>
      <c r="N21" s="29"/>
      <c r="O21" s="29"/>
      <c r="P21" s="29"/>
    </row>
    <row r="22" spans="1:16" ht="13.5">
      <c r="A22" s="22"/>
      <c r="B22" s="23"/>
      <c r="C22" s="24">
        <f t="shared" si="0"/>
      </c>
      <c r="D22" s="24">
        <f t="shared" si="1"/>
      </c>
      <c r="E22" s="25">
        <f t="shared" si="2"/>
        <v>0</v>
      </c>
      <c r="F22" s="25">
        <f>IF(NOT(A21&gt;0),SUM({0,0,0,0}*{16777216,65536,256,1}),IF(CIDR="",0,IF(OR(B21&lt;0,CIDR=32),F21,F21+E21+2)))</f>
        <v>0</v>
      </c>
      <c r="G22" s="25">
        <f t="shared" si="3"/>
        <v>0</v>
      </c>
      <c r="H22" s="26">
        <f t="shared" si="4"/>
      </c>
      <c r="I22" s="26">
        <f t="shared" si="5"/>
      </c>
      <c r="J22" s="26">
        <f t="shared" si="6"/>
      </c>
      <c r="K22" s="26">
        <f t="shared" si="7"/>
      </c>
      <c r="L22" s="26"/>
      <c r="N22" s="29"/>
      <c r="O22" s="29"/>
      <c r="P22" s="29"/>
    </row>
    <row r="23" spans="1:16" ht="13.5">
      <c r="A23" s="22"/>
      <c r="B23" s="23"/>
      <c r="C23" s="24">
        <f t="shared" si="0"/>
      </c>
      <c r="D23" s="24">
        <f t="shared" si="1"/>
      </c>
      <c r="E23" s="25">
        <f t="shared" si="2"/>
        <v>0</v>
      </c>
      <c r="F23" s="25">
        <f>IF(NOT(A22&gt;0),SUM({0,0,0,0}*{16777216,65536,256,1}),IF(CIDR="",0,IF(OR(B22&lt;0,CIDR=32),F22,F22+E22+2)))</f>
        <v>0</v>
      </c>
      <c r="G23" s="25">
        <f t="shared" si="3"/>
        <v>0</v>
      </c>
      <c r="H23" s="26">
        <f t="shared" si="4"/>
      </c>
      <c r="I23" s="26">
        <f t="shared" si="5"/>
      </c>
      <c r="J23" s="26">
        <f t="shared" si="6"/>
      </c>
      <c r="K23" s="26">
        <f t="shared" si="7"/>
      </c>
      <c r="L23" s="26"/>
      <c r="N23" s="29"/>
      <c r="O23" s="29"/>
      <c r="P23" s="29"/>
    </row>
    <row r="24" spans="1:16" ht="13.5">
      <c r="A24" s="22"/>
      <c r="B24" s="23"/>
      <c r="C24" s="24">
        <f t="shared" si="0"/>
      </c>
      <c r="D24" s="24">
        <f t="shared" si="1"/>
      </c>
      <c r="E24" s="25">
        <f t="shared" si="2"/>
        <v>0</v>
      </c>
      <c r="F24" s="25">
        <f>IF(NOT(A23&gt;0),SUM({0,0,0,0}*{16777216,65536,256,1}),IF(CIDR="",0,IF(OR(B23&lt;0,CIDR=32),F23,F23+E23+2)))</f>
        <v>0</v>
      </c>
      <c r="G24" s="25">
        <f t="shared" si="3"/>
        <v>0</v>
      </c>
      <c r="H24" s="26">
        <f t="shared" si="4"/>
      </c>
      <c r="I24" s="26">
        <f t="shared" si="5"/>
      </c>
      <c r="J24" s="26">
        <f t="shared" si="6"/>
      </c>
      <c r="K24" s="26">
        <f t="shared" si="7"/>
      </c>
      <c r="L24" s="26"/>
      <c r="N24" s="29"/>
      <c r="O24" s="29"/>
      <c r="P24" s="29"/>
    </row>
    <row r="25" spans="1:16" ht="13.5">
      <c r="A25" s="22"/>
      <c r="B25" s="23"/>
      <c r="C25" s="24">
        <f t="shared" si="0"/>
      </c>
      <c r="D25" s="24">
        <f t="shared" si="1"/>
      </c>
      <c r="E25" s="25">
        <f t="shared" si="2"/>
        <v>0</v>
      </c>
      <c r="F25" s="25">
        <f>IF(NOT(A24&gt;0),SUM({0,0,0,0}*{16777216,65536,256,1}),IF(CIDR="",0,IF(OR(B24&lt;0,CIDR=32),F24,F24+E24+2)))</f>
        <v>0</v>
      </c>
      <c r="G25" s="25">
        <f t="shared" si="3"/>
        <v>0</v>
      </c>
      <c r="H25" s="26">
        <f t="shared" si="4"/>
      </c>
      <c r="I25" s="26">
        <f t="shared" si="5"/>
      </c>
      <c r="J25" s="26">
        <f t="shared" si="6"/>
      </c>
      <c r="K25" s="26">
        <f t="shared" si="7"/>
      </c>
      <c r="L25" s="26"/>
      <c r="N25" s="29"/>
      <c r="O25" s="29"/>
      <c r="P25" s="29"/>
    </row>
    <row r="26" spans="1:16" ht="13.5">
      <c r="A26" s="22"/>
      <c r="B26" s="23"/>
      <c r="C26" s="24">
        <f t="shared" si="0"/>
      </c>
      <c r="D26" s="24">
        <f t="shared" si="1"/>
      </c>
      <c r="E26" s="25">
        <f t="shared" si="2"/>
        <v>0</v>
      </c>
      <c r="F26" s="25">
        <f>IF(NOT(A25&gt;0),SUM({0,0,0,0}*{16777216,65536,256,1}),IF(CIDR="",0,IF(OR(B25&lt;0,CIDR=32),F25,F25+E25+2)))</f>
        <v>0</v>
      </c>
      <c r="G26" s="25">
        <f t="shared" si="3"/>
        <v>0</v>
      </c>
      <c r="H26" s="26">
        <f t="shared" si="4"/>
      </c>
      <c r="I26" s="26">
        <f t="shared" si="5"/>
      </c>
      <c r="J26" s="26">
        <f t="shared" si="6"/>
      </c>
      <c r="K26" s="26">
        <f t="shared" si="7"/>
      </c>
      <c r="L26" s="26"/>
      <c r="N26" s="29"/>
      <c r="O26" s="29"/>
      <c r="P26" s="29"/>
    </row>
    <row r="27" spans="1:16" ht="13.5">
      <c r="A27" s="22"/>
      <c r="B27" s="23"/>
      <c r="C27" s="24">
        <f t="shared" si="0"/>
      </c>
      <c r="D27" s="24">
        <f t="shared" si="1"/>
      </c>
      <c r="E27" s="25">
        <f t="shared" si="2"/>
        <v>0</v>
      </c>
      <c r="F27" s="25">
        <f>IF(NOT(A26&gt;0),SUM({0,0,0,0}*{16777216,65536,256,1}),IF(CIDR="",0,IF(OR(B26&lt;0,CIDR=32),F26,F26+E26+2)))</f>
        <v>0</v>
      </c>
      <c r="G27" s="25">
        <f t="shared" si="3"/>
        <v>0</v>
      </c>
      <c r="H27" s="26">
        <f t="shared" si="4"/>
      </c>
      <c r="I27" s="26">
        <f t="shared" si="5"/>
      </c>
      <c r="J27" s="26">
        <f t="shared" si="6"/>
      </c>
      <c r="K27" s="26">
        <f t="shared" si="7"/>
      </c>
      <c r="L27" s="26"/>
      <c r="N27" s="29"/>
      <c r="O27" s="29"/>
      <c r="P27" s="29"/>
    </row>
    <row r="28" spans="1:16" ht="13.5">
      <c r="A28" s="22"/>
      <c r="B28" s="23"/>
      <c r="C28" s="24">
        <f t="shared" si="0"/>
      </c>
      <c r="D28" s="24">
        <f t="shared" si="1"/>
      </c>
      <c r="E28" s="25">
        <f t="shared" si="2"/>
        <v>0</v>
      </c>
      <c r="F28" s="25">
        <f>IF(NOT(A27&gt;0),SUM({0,0,0,0}*{16777216,65536,256,1}),IF(CIDR="",0,IF(OR(B27&lt;0,CIDR=32),F27,F27+E27+2)))</f>
        <v>0</v>
      </c>
      <c r="G28" s="25">
        <f t="shared" si="3"/>
        <v>0</v>
      </c>
      <c r="H28" s="26">
        <f t="shared" si="4"/>
      </c>
      <c r="I28" s="26">
        <f t="shared" si="5"/>
      </c>
      <c r="J28" s="26">
        <f t="shared" si="6"/>
      </c>
      <c r="K28" s="26">
        <f t="shared" si="7"/>
      </c>
      <c r="L28" s="26"/>
      <c r="N28" s="29"/>
      <c r="O28" s="29"/>
      <c r="P28" s="29"/>
    </row>
    <row r="29" spans="1:16" ht="13.5">
      <c r="A29" s="22"/>
      <c r="B29" s="23"/>
      <c r="C29" s="24">
        <f t="shared" si="0"/>
      </c>
      <c r="D29" s="24">
        <f t="shared" si="1"/>
      </c>
      <c r="E29" s="25">
        <f t="shared" si="2"/>
        <v>0</v>
      </c>
      <c r="F29" s="25">
        <f>IF(NOT(A28&gt;0),SUM({0,0,0,0}*{16777216,65536,256,1}),IF(CIDR="",0,IF(OR(B28&lt;0,CIDR=32),F28,F28+E28+2)))</f>
        <v>0</v>
      </c>
      <c r="G29" s="25">
        <f t="shared" si="3"/>
        <v>0</v>
      </c>
      <c r="H29" s="26">
        <f t="shared" si="4"/>
      </c>
      <c r="I29" s="26">
        <f t="shared" si="5"/>
      </c>
      <c r="J29" s="26">
        <f t="shared" si="6"/>
      </c>
      <c r="K29" s="26">
        <f t="shared" si="7"/>
      </c>
      <c r="L29" s="26"/>
      <c r="N29" s="29"/>
      <c r="O29" s="29"/>
      <c r="P29" s="29"/>
    </row>
    <row r="30" spans="1:16" ht="13.5" collapsed="1">
      <c r="A30" s="22"/>
      <c r="B30" s="23"/>
      <c r="C30" s="24">
        <f t="shared" si="0"/>
      </c>
      <c r="D30" s="24">
        <f t="shared" si="1"/>
      </c>
      <c r="E30" s="25">
        <f t="shared" si="2"/>
        <v>0</v>
      </c>
      <c r="F30" s="25">
        <f>IF(NOT(A29&gt;0),SUM({0,0,0,0}*{16777216,65536,256,1}),IF(CIDR="",0,IF(OR(B29&lt;0,CIDR=32),F29,F29+E29+2)))</f>
        <v>0</v>
      </c>
      <c r="G30" s="25">
        <f t="shared" si="3"/>
        <v>0</v>
      </c>
      <c r="H30" s="26">
        <f t="shared" si="4"/>
      </c>
      <c r="I30" s="26">
        <f t="shared" si="5"/>
      </c>
      <c r="J30" s="26">
        <f t="shared" si="6"/>
      </c>
      <c r="K30" s="26">
        <f t="shared" si="7"/>
      </c>
      <c r="L30" s="26"/>
      <c r="N30" s="29"/>
      <c r="O30" s="29"/>
      <c r="P30" s="29"/>
    </row>
    <row r="31" spans="1:16" ht="13.5">
      <c r="A31" s="22"/>
      <c r="B31" s="23"/>
      <c r="C31" s="24">
        <f t="shared" si="0"/>
      </c>
      <c r="D31" s="24">
        <f t="shared" si="1"/>
      </c>
      <c r="E31" s="25">
        <f t="shared" si="2"/>
        <v>0</v>
      </c>
      <c r="F31" s="25">
        <f>IF(NOT(A30&gt;0),SUM({0,0,0,0}*{16777216,65536,256,1}),IF(CIDR="",0,IF(OR(B30&lt;0,CIDR=32),F30,F30+E30+2)))</f>
        <v>0</v>
      </c>
      <c r="G31" s="25">
        <f t="shared" si="3"/>
        <v>0</v>
      </c>
      <c r="H31" s="26">
        <f t="shared" si="4"/>
      </c>
      <c r="I31" s="26">
        <f t="shared" si="5"/>
      </c>
      <c r="J31" s="26">
        <f t="shared" si="6"/>
      </c>
      <c r="K31" s="26">
        <f t="shared" si="7"/>
      </c>
      <c r="L31" s="26"/>
      <c r="N31" s="29"/>
      <c r="O31" s="29"/>
      <c r="P31" s="29"/>
    </row>
    <row r="32" spans="1:16" ht="13.5">
      <c r="A32" s="22"/>
      <c r="B32" s="23"/>
      <c r="C32" s="24">
        <f t="shared" si="0"/>
      </c>
      <c r="D32" s="24">
        <f t="shared" si="1"/>
      </c>
      <c r="E32" s="25">
        <f t="shared" si="2"/>
        <v>0</v>
      </c>
      <c r="F32" s="25">
        <f>IF(NOT(A31&gt;0),SUM({0,0,0,0}*{16777216,65536,256,1}),IF(CIDR="",0,IF(OR(B31&lt;0,CIDR=32),F31,F31+E31+2)))</f>
        <v>0</v>
      </c>
      <c r="G32" s="25">
        <f t="shared" si="3"/>
        <v>0</v>
      </c>
      <c r="H32" s="26">
        <f t="shared" si="4"/>
      </c>
      <c r="I32" s="26">
        <f t="shared" si="5"/>
      </c>
      <c r="J32" s="26">
        <f t="shared" si="6"/>
      </c>
      <c r="K32" s="26">
        <f t="shared" si="7"/>
      </c>
      <c r="L32" s="26"/>
      <c r="N32" s="29"/>
      <c r="O32" s="29"/>
      <c r="P32" s="29"/>
    </row>
    <row r="33" spans="1:16" ht="13.5">
      <c r="A33" s="22"/>
      <c r="B33" s="23"/>
      <c r="C33" s="24">
        <f t="shared" si="0"/>
      </c>
      <c r="D33" s="24">
        <f t="shared" si="1"/>
      </c>
      <c r="E33" s="25">
        <f t="shared" si="2"/>
        <v>0</v>
      </c>
      <c r="F33" s="25">
        <f>IF(NOT(A32&gt;0),SUM({0,0,0,0}*{16777216,65536,256,1}),IF(CIDR="",0,IF(OR(B32&lt;0,CIDR=32),F32,F32+E32+2)))</f>
        <v>0</v>
      </c>
      <c r="G33" s="25">
        <f t="shared" si="3"/>
        <v>0</v>
      </c>
      <c r="H33" s="26">
        <f t="shared" si="4"/>
      </c>
      <c r="I33" s="26">
        <f t="shared" si="5"/>
      </c>
      <c r="J33" s="26">
        <f t="shared" si="6"/>
      </c>
      <c r="K33" s="26">
        <f t="shared" si="7"/>
      </c>
      <c r="L33" s="26"/>
      <c r="N33" s="29"/>
      <c r="O33" s="29"/>
      <c r="P33" s="29"/>
    </row>
    <row r="34" spans="1:16" ht="13.5">
      <c r="A34" s="22"/>
      <c r="B34" s="23"/>
      <c r="C34" s="24">
        <f t="shared" si="0"/>
      </c>
      <c r="D34" s="24">
        <f t="shared" si="1"/>
      </c>
      <c r="E34" s="25">
        <f t="shared" si="2"/>
        <v>0</v>
      </c>
      <c r="F34" s="25">
        <f>IF(NOT(A33&gt;0),SUM({0,0,0,0}*{16777216,65536,256,1}),IF(CIDR="",0,IF(OR(B33&lt;0,CIDR=32),F33,F33+E33+2)))</f>
        <v>0</v>
      </c>
      <c r="G34" s="25">
        <f t="shared" si="3"/>
        <v>0</v>
      </c>
      <c r="H34" s="26">
        <f t="shared" si="4"/>
      </c>
      <c r="I34" s="26">
        <f t="shared" si="5"/>
      </c>
      <c r="J34" s="26">
        <f t="shared" si="6"/>
      </c>
      <c r="K34" s="26">
        <f t="shared" si="7"/>
      </c>
      <c r="L34" s="26"/>
      <c r="N34" s="29"/>
      <c r="O34" s="29"/>
      <c r="P34" s="29"/>
    </row>
    <row r="35" spans="1:16" ht="13.5">
      <c r="A35" s="22"/>
      <c r="B35" s="23"/>
      <c r="C35" s="24">
        <f aca="true" t="shared" si="8" ref="C35:C66">IF(CIDR="","",CONCATENATE(TEXT(H35,0),Dot,TEXT(I35,0),Dot,TEXT(J35,0),Dot,TEXT(K35,0),IF(Append_CIDR,CONCATENATE("/",TEXT(CIDR,0)),"")))</f>
      </c>
      <c r="D35" s="24">
        <f aca="true" t="shared" si="9" ref="D35:D66">IF(OR(CIDR=32,CIDR=""),"",VLOOKUP(CIDR,CIDR_Mask,2))</f>
      </c>
      <c r="E35" s="25">
        <f aca="true" t="shared" si="10" ref="E35:E66">IF(CIDR="",0,IF(CIDR&lt;31,VLOOKUP(CIDR,CIDR_Mask,8),E34))</f>
        <v>0</v>
      </c>
      <c r="F35" s="25">
        <f>IF(NOT(A34&gt;0),SUM({0,0,0,0}*{16777216,65536,256,1}),IF(CIDR="",0,IF(OR(B34&lt;0,CIDR=32),F34,F34+E34+2)))</f>
        <v>0</v>
      </c>
      <c r="G35" s="25">
        <f aca="true" t="shared" si="11" ref="G35:G66">IF(AND(CIDR=32,Host_No=0),G34+1,IF(Host_No&gt;0,Subnet_Addr+Host_No,Subnet_Addr))</f>
        <v>0</v>
      </c>
      <c r="H35" s="26">
        <f aca="true" t="shared" si="12" ref="H35:H66">IF(CIDR="","",FLOOR(Host_Addr/16777216,1))</f>
      </c>
      <c r="I35" s="26">
        <f aca="true" t="shared" si="13" ref="I35:I66">IF(CIDR="","",FLOOR((Host_Addr-H35*16777216)/65536,1))</f>
      </c>
      <c r="J35" s="26">
        <f aca="true" t="shared" si="14" ref="J35:J66">IF(CIDR="","",FLOOR((Host_Addr-H35*16777216-I35*65536)/256,1))</f>
      </c>
      <c r="K35" s="26">
        <f aca="true" t="shared" si="15" ref="K35:K66">IF(CIDR="","",Host_Addr-H35*16777216-I35*65536-J35*256)</f>
      </c>
      <c r="L35" s="26"/>
      <c r="N35" s="29"/>
      <c r="O35" s="29"/>
      <c r="P35" s="29"/>
    </row>
    <row r="36" spans="1:16" ht="13.5">
      <c r="A36" s="22"/>
      <c r="B36" s="23"/>
      <c r="C36" s="24">
        <f t="shared" si="8"/>
      </c>
      <c r="D36" s="24">
        <f t="shared" si="9"/>
      </c>
      <c r="E36" s="25">
        <f t="shared" si="10"/>
        <v>0</v>
      </c>
      <c r="F36" s="25">
        <f>IF(NOT(A35&gt;0),SUM({0,0,0,0}*{16777216,65536,256,1}),IF(CIDR="",0,IF(OR(B35&lt;0,CIDR=32),F35,F35+E35+2)))</f>
        <v>0</v>
      </c>
      <c r="G36" s="25">
        <f t="shared" si="11"/>
        <v>0</v>
      </c>
      <c r="H36" s="26">
        <f t="shared" si="12"/>
      </c>
      <c r="I36" s="26">
        <f t="shared" si="13"/>
      </c>
      <c r="J36" s="26">
        <f t="shared" si="14"/>
      </c>
      <c r="K36" s="26">
        <f t="shared" si="15"/>
      </c>
      <c r="L36" s="26"/>
      <c r="N36" s="29"/>
      <c r="O36" s="29"/>
      <c r="P36" s="29"/>
    </row>
    <row r="37" spans="1:16" ht="13.5">
      <c r="A37" s="22"/>
      <c r="B37" s="23"/>
      <c r="C37" s="24">
        <f t="shared" si="8"/>
      </c>
      <c r="D37" s="24">
        <f t="shared" si="9"/>
      </c>
      <c r="E37" s="25">
        <f t="shared" si="10"/>
        <v>0</v>
      </c>
      <c r="F37" s="25">
        <f>IF(NOT(A36&gt;0),SUM({0,0,0,0}*{16777216,65536,256,1}),IF(CIDR="",0,IF(OR(B36&lt;0,CIDR=32),F36,F36+E36+2)))</f>
        <v>0</v>
      </c>
      <c r="G37" s="25">
        <f t="shared" si="11"/>
        <v>0</v>
      </c>
      <c r="H37" s="26">
        <f t="shared" si="12"/>
      </c>
      <c r="I37" s="26">
        <f t="shared" si="13"/>
      </c>
      <c r="J37" s="26">
        <f t="shared" si="14"/>
      </c>
      <c r="K37" s="26">
        <f t="shared" si="15"/>
      </c>
      <c r="L37" s="26"/>
      <c r="N37" s="29"/>
      <c r="O37" s="29"/>
      <c r="P37" s="29"/>
    </row>
    <row r="38" spans="1:16" ht="13.5">
      <c r="A38" s="22"/>
      <c r="B38" s="23"/>
      <c r="C38" s="24">
        <f t="shared" si="8"/>
      </c>
      <c r="D38" s="24">
        <f t="shared" si="9"/>
      </c>
      <c r="E38" s="25">
        <f t="shared" si="10"/>
        <v>0</v>
      </c>
      <c r="F38" s="25">
        <f>IF(NOT(A37&gt;0),SUM({0,0,0,0}*{16777216,65536,256,1}),IF(CIDR="",0,IF(OR(B37&lt;0,CIDR=32),F37,F37+E37+2)))</f>
        <v>0</v>
      </c>
      <c r="G38" s="25">
        <f t="shared" si="11"/>
        <v>0</v>
      </c>
      <c r="H38" s="26">
        <f t="shared" si="12"/>
      </c>
      <c r="I38" s="26">
        <f t="shared" si="13"/>
      </c>
      <c r="J38" s="26">
        <f t="shared" si="14"/>
      </c>
      <c r="K38" s="26">
        <f t="shared" si="15"/>
      </c>
      <c r="L38" s="26"/>
      <c r="N38" s="29"/>
      <c r="O38" s="29"/>
      <c r="P38" s="29"/>
    </row>
    <row r="39" spans="1:16" ht="13.5">
      <c r="A39" s="22"/>
      <c r="B39" s="23"/>
      <c r="C39" s="24">
        <f t="shared" si="8"/>
      </c>
      <c r="D39" s="24">
        <f t="shared" si="9"/>
      </c>
      <c r="E39" s="25">
        <f t="shared" si="10"/>
        <v>0</v>
      </c>
      <c r="F39" s="25">
        <f>IF(NOT(A38&gt;0),SUM({0,0,0,0}*{16777216,65536,256,1}),IF(CIDR="",0,IF(OR(B38&lt;0,CIDR=32),F38,F38+E38+2)))</f>
        <v>0</v>
      </c>
      <c r="G39" s="25">
        <f t="shared" si="11"/>
        <v>0</v>
      </c>
      <c r="H39" s="26">
        <f t="shared" si="12"/>
      </c>
      <c r="I39" s="26">
        <f t="shared" si="13"/>
      </c>
      <c r="J39" s="26">
        <f t="shared" si="14"/>
      </c>
      <c r="K39" s="26">
        <f t="shared" si="15"/>
      </c>
      <c r="L39" s="26"/>
      <c r="N39" s="29"/>
      <c r="O39" s="29"/>
      <c r="P39" s="29"/>
    </row>
    <row r="40" spans="1:16" ht="13.5">
      <c r="A40" s="22"/>
      <c r="B40" s="23"/>
      <c r="C40" s="24">
        <f t="shared" si="8"/>
      </c>
      <c r="D40" s="24">
        <f t="shared" si="9"/>
      </c>
      <c r="E40" s="25">
        <f t="shared" si="10"/>
        <v>0</v>
      </c>
      <c r="F40" s="25">
        <f>IF(NOT(A39&gt;0),SUM({0,0,0,0}*{16777216,65536,256,1}),IF(CIDR="",0,IF(OR(B39&lt;0,CIDR=32),F39,F39+E39+2)))</f>
        <v>0</v>
      </c>
      <c r="G40" s="25">
        <f t="shared" si="11"/>
        <v>0</v>
      </c>
      <c r="H40" s="26">
        <f t="shared" si="12"/>
      </c>
      <c r="I40" s="26">
        <f t="shared" si="13"/>
      </c>
      <c r="J40" s="26">
        <f t="shared" si="14"/>
      </c>
      <c r="K40" s="26">
        <f t="shared" si="15"/>
      </c>
      <c r="L40" s="26"/>
      <c r="N40" s="29"/>
      <c r="O40" s="29"/>
      <c r="P40" s="29"/>
    </row>
    <row r="41" spans="1:16" ht="13.5">
      <c r="A41" s="22"/>
      <c r="B41" s="23"/>
      <c r="C41" s="24">
        <f t="shared" si="8"/>
      </c>
      <c r="D41" s="24">
        <f t="shared" si="9"/>
      </c>
      <c r="E41" s="25">
        <f t="shared" si="10"/>
        <v>0</v>
      </c>
      <c r="F41" s="25">
        <f>IF(NOT(A40&gt;0),SUM({0,0,0,0}*{16777216,65536,256,1}),IF(CIDR="",0,IF(OR(B40&lt;0,CIDR=32),F40,F40+E40+2)))</f>
        <v>0</v>
      </c>
      <c r="G41" s="25">
        <f t="shared" si="11"/>
        <v>0</v>
      </c>
      <c r="H41" s="26">
        <f t="shared" si="12"/>
      </c>
      <c r="I41" s="26">
        <f t="shared" si="13"/>
      </c>
      <c r="J41" s="26">
        <f t="shared" si="14"/>
      </c>
      <c r="K41" s="26">
        <f t="shared" si="15"/>
      </c>
      <c r="L41" s="26"/>
      <c r="N41" s="29"/>
      <c r="O41" s="29"/>
      <c r="P41" s="29"/>
    </row>
    <row r="42" spans="1:16" ht="13.5">
      <c r="A42" s="22"/>
      <c r="B42" s="23"/>
      <c r="C42" s="24">
        <f t="shared" si="8"/>
      </c>
      <c r="D42" s="24">
        <f t="shared" si="9"/>
      </c>
      <c r="E42" s="25">
        <f t="shared" si="10"/>
        <v>0</v>
      </c>
      <c r="F42" s="25">
        <f>IF(NOT(A41&gt;0),SUM({0,0,0,0}*{16777216,65536,256,1}),IF(CIDR="",0,IF(OR(B41&lt;0,CIDR=32),F41,F41+E41+2)))</f>
        <v>0</v>
      </c>
      <c r="G42" s="25">
        <f t="shared" si="11"/>
        <v>0</v>
      </c>
      <c r="H42" s="26">
        <f t="shared" si="12"/>
      </c>
      <c r="I42" s="26">
        <f t="shared" si="13"/>
      </c>
      <c r="J42" s="26">
        <f t="shared" si="14"/>
      </c>
      <c r="K42" s="26">
        <f t="shared" si="15"/>
      </c>
      <c r="L42" s="26"/>
      <c r="N42" s="29"/>
      <c r="O42" s="29"/>
      <c r="P42" s="29"/>
    </row>
    <row r="43" spans="1:16" ht="13.5">
      <c r="A43" s="22"/>
      <c r="B43" s="23"/>
      <c r="C43" s="24">
        <f t="shared" si="8"/>
      </c>
      <c r="D43" s="24">
        <f t="shared" si="9"/>
      </c>
      <c r="E43" s="25">
        <f t="shared" si="10"/>
        <v>0</v>
      </c>
      <c r="F43" s="25">
        <f>IF(NOT(A42&gt;0),SUM({0,0,0,0}*{16777216,65536,256,1}),IF(CIDR="",0,IF(OR(B42&lt;0,CIDR=32),F42,F42+E42+2)))</f>
        <v>0</v>
      </c>
      <c r="G43" s="25">
        <f t="shared" si="11"/>
        <v>0</v>
      </c>
      <c r="H43" s="26">
        <f t="shared" si="12"/>
      </c>
      <c r="I43" s="26">
        <f t="shared" si="13"/>
      </c>
      <c r="J43" s="26">
        <f t="shared" si="14"/>
      </c>
      <c r="K43" s="26">
        <f t="shared" si="15"/>
      </c>
      <c r="L43" s="26"/>
      <c r="N43" s="29"/>
      <c r="O43" s="29"/>
      <c r="P43" s="29"/>
    </row>
    <row r="44" spans="1:16" ht="13.5" collapsed="1">
      <c r="A44" s="22"/>
      <c r="B44" s="23"/>
      <c r="C44" s="24">
        <f t="shared" si="8"/>
      </c>
      <c r="D44" s="24">
        <f t="shared" si="9"/>
      </c>
      <c r="E44" s="25">
        <f t="shared" si="10"/>
        <v>0</v>
      </c>
      <c r="F44" s="25">
        <f>IF(NOT(A43&gt;0),SUM({0,0,0,0}*{16777216,65536,256,1}),IF(CIDR="",0,IF(OR(B43&lt;0,CIDR=32),F43,F43+E43+2)))</f>
        <v>0</v>
      </c>
      <c r="G44" s="25">
        <f t="shared" si="11"/>
        <v>0</v>
      </c>
      <c r="H44" s="26">
        <f t="shared" si="12"/>
      </c>
      <c r="I44" s="26">
        <f t="shared" si="13"/>
      </c>
      <c r="J44" s="26">
        <f t="shared" si="14"/>
      </c>
      <c r="K44" s="26">
        <f t="shared" si="15"/>
      </c>
      <c r="L44" s="26"/>
      <c r="N44" s="29"/>
      <c r="O44" s="29"/>
      <c r="P44" s="29"/>
    </row>
    <row r="45" spans="1:16" ht="13.5">
      <c r="A45" s="22"/>
      <c r="B45" s="23"/>
      <c r="C45" s="24">
        <f t="shared" si="8"/>
      </c>
      <c r="D45" s="24">
        <f t="shared" si="9"/>
      </c>
      <c r="E45" s="25">
        <f t="shared" si="10"/>
        <v>0</v>
      </c>
      <c r="F45" s="25">
        <f>IF(NOT(A44&gt;0),SUM({0,0,0,0}*{16777216,65536,256,1}),IF(CIDR="",0,IF(OR(B44&lt;0,CIDR=32),F44,F44+E44+2)))</f>
        <v>0</v>
      </c>
      <c r="G45" s="25">
        <f t="shared" si="11"/>
        <v>0</v>
      </c>
      <c r="H45" s="26">
        <f t="shared" si="12"/>
      </c>
      <c r="I45" s="26">
        <f t="shared" si="13"/>
      </c>
      <c r="J45" s="26">
        <f t="shared" si="14"/>
      </c>
      <c r="K45" s="26">
        <f t="shared" si="15"/>
      </c>
      <c r="L45" s="26"/>
      <c r="N45" s="29"/>
      <c r="O45" s="29"/>
      <c r="P45" s="29"/>
    </row>
    <row r="46" spans="1:16" ht="13.5">
      <c r="A46" s="22"/>
      <c r="B46" s="23"/>
      <c r="C46" s="24">
        <f t="shared" si="8"/>
      </c>
      <c r="D46" s="24">
        <f t="shared" si="9"/>
      </c>
      <c r="E46" s="25">
        <f t="shared" si="10"/>
        <v>0</v>
      </c>
      <c r="F46" s="25">
        <f>IF(NOT(A45&gt;0),SUM({0,0,0,0}*{16777216,65536,256,1}),IF(CIDR="",0,IF(OR(B45&lt;0,CIDR=32),F45,F45+E45+2)))</f>
        <v>0</v>
      </c>
      <c r="G46" s="25">
        <f t="shared" si="11"/>
        <v>0</v>
      </c>
      <c r="H46" s="26">
        <f t="shared" si="12"/>
      </c>
      <c r="I46" s="26">
        <f t="shared" si="13"/>
      </c>
      <c r="J46" s="26">
        <f t="shared" si="14"/>
      </c>
      <c r="K46" s="26">
        <f t="shared" si="15"/>
      </c>
      <c r="L46" s="26"/>
      <c r="N46" s="29"/>
      <c r="O46" s="29"/>
      <c r="P46" s="29"/>
    </row>
    <row r="47" spans="1:16" ht="13.5">
      <c r="A47" s="22"/>
      <c r="B47" s="23"/>
      <c r="C47" s="24">
        <f t="shared" si="8"/>
      </c>
      <c r="D47" s="24">
        <f t="shared" si="9"/>
      </c>
      <c r="E47" s="25">
        <f t="shared" si="10"/>
        <v>0</v>
      </c>
      <c r="F47" s="25">
        <f>IF(NOT(A46&gt;0),SUM({0,0,0,0}*{16777216,65536,256,1}),IF(CIDR="",0,IF(OR(B46&lt;0,CIDR=32),F46,F46+E46+2)))</f>
        <v>0</v>
      </c>
      <c r="G47" s="25">
        <f t="shared" si="11"/>
        <v>0</v>
      </c>
      <c r="H47" s="26">
        <f t="shared" si="12"/>
      </c>
      <c r="I47" s="26">
        <f t="shared" si="13"/>
      </c>
      <c r="J47" s="26">
        <f t="shared" si="14"/>
      </c>
      <c r="K47" s="26">
        <f t="shared" si="15"/>
      </c>
      <c r="L47" s="26"/>
      <c r="N47" s="29"/>
      <c r="O47" s="29"/>
      <c r="P47" s="29"/>
    </row>
    <row r="48" spans="1:16" ht="13.5">
      <c r="A48" s="22"/>
      <c r="B48" s="23"/>
      <c r="C48" s="24">
        <f t="shared" si="8"/>
      </c>
      <c r="D48" s="24">
        <f t="shared" si="9"/>
      </c>
      <c r="E48" s="25">
        <f t="shared" si="10"/>
        <v>0</v>
      </c>
      <c r="F48" s="25">
        <f>IF(NOT(A47&gt;0),SUM({0,0,0,0}*{16777216,65536,256,1}),IF(CIDR="",0,IF(OR(B47&lt;0,CIDR=32),F47,F47+E47+2)))</f>
        <v>0</v>
      </c>
      <c r="G48" s="25">
        <f t="shared" si="11"/>
        <v>0</v>
      </c>
      <c r="H48" s="26">
        <f t="shared" si="12"/>
      </c>
      <c r="I48" s="26">
        <f t="shared" si="13"/>
      </c>
      <c r="J48" s="26">
        <f t="shared" si="14"/>
      </c>
      <c r="K48" s="26">
        <f t="shared" si="15"/>
      </c>
      <c r="L48" s="26"/>
      <c r="N48" s="29"/>
      <c r="O48" s="29"/>
      <c r="P48" s="29"/>
    </row>
    <row r="49" spans="1:16" ht="13.5">
      <c r="A49" s="22"/>
      <c r="B49" s="23"/>
      <c r="C49" s="24">
        <f t="shared" si="8"/>
      </c>
      <c r="D49" s="24">
        <f t="shared" si="9"/>
      </c>
      <c r="E49" s="25">
        <f t="shared" si="10"/>
        <v>0</v>
      </c>
      <c r="F49" s="25">
        <f>IF(NOT(A48&gt;0),SUM({0,0,0,0}*{16777216,65536,256,1}),IF(CIDR="",0,IF(OR(B48&lt;0,CIDR=32),F48,F48+E48+2)))</f>
        <v>0</v>
      </c>
      <c r="G49" s="25">
        <f t="shared" si="11"/>
        <v>0</v>
      </c>
      <c r="H49" s="26">
        <f t="shared" si="12"/>
      </c>
      <c r="I49" s="26">
        <f t="shared" si="13"/>
      </c>
      <c r="J49" s="26">
        <f t="shared" si="14"/>
      </c>
      <c r="K49" s="26">
        <f t="shared" si="15"/>
      </c>
      <c r="L49" s="26"/>
      <c r="N49" s="29"/>
      <c r="O49" s="29"/>
      <c r="P49" s="29"/>
    </row>
    <row r="50" spans="1:16" ht="13.5">
      <c r="A50" s="22"/>
      <c r="B50" s="23"/>
      <c r="C50" s="24">
        <f t="shared" si="8"/>
      </c>
      <c r="D50" s="24">
        <f t="shared" si="9"/>
      </c>
      <c r="E50" s="25">
        <f t="shared" si="10"/>
        <v>0</v>
      </c>
      <c r="F50" s="25">
        <f>IF(NOT(A49&gt;0),SUM({0,0,0,0}*{16777216,65536,256,1}),IF(CIDR="",0,IF(OR(B49&lt;0,CIDR=32),F49,F49+E49+2)))</f>
        <v>0</v>
      </c>
      <c r="G50" s="25">
        <f t="shared" si="11"/>
        <v>0</v>
      </c>
      <c r="H50" s="26">
        <f t="shared" si="12"/>
      </c>
      <c r="I50" s="26">
        <f t="shared" si="13"/>
      </c>
      <c r="J50" s="26">
        <f t="shared" si="14"/>
      </c>
      <c r="K50" s="26">
        <f t="shared" si="15"/>
      </c>
      <c r="L50" s="26"/>
      <c r="N50" s="29"/>
      <c r="O50" s="29"/>
      <c r="P50" s="29"/>
    </row>
    <row r="51" spans="1:16" ht="13.5">
      <c r="A51" s="22"/>
      <c r="B51" s="23"/>
      <c r="C51" s="24">
        <f t="shared" si="8"/>
      </c>
      <c r="D51" s="24">
        <f t="shared" si="9"/>
      </c>
      <c r="E51" s="25">
        <f t="shared" si="10"/>
        <v>0</v>
      </c>
      <c r="F51" s="25">
        <f>IF(NOT(A50&gt;0),SUM({0,0,0,0}*{16777216,65536,256,1}),IF(CIDR="",0,IF(OR(B50&lt;0,CIDR=32),F50,F50+E50+2)))</f>
        <v>0</v>
      </c>
      <c r="G51" s="25">
        <f t="shared" si="11"/>
        <v>0</v>
      </c>
      <c r="H51" s="26">
        <f t="shared" si="12"/>
      </c>
      <c r="I51" s="26">
        <f t="shared" si="13"/>
      </c>
      <c r="J51" s="26">
        <f t="shared" si="14"/>
      </c>
      <c r="K51" s="26">
        <f t="shared" si="15"/>
      </c>
      <c r="L51" s="26"/>
      <c r="N51" s="29"/>
      <c r="O51" s="29"/>
      <c r="P51" s="29"/>
    </row>
    <row r="52" spans="1:16" ht="13.5">
      <c r="A52" s="22"/>
      <c r="B52" s="23"/>
      <c r="C52" s="24">
        <f t="shared" si="8"/>
      </c>
      <c r="D52" s="24">
        <f t="shared" si="9"/>
      </c>
      <c r="E52" s="25">
        <f t="shared" si="10"/>
        <v>0</v>
      </c>
      <c r="F52" s="25">
        <f>IF(NOT(A51&gt;0),SUM({0,0,0,0}*{16777216,65536,256,1}),IF(CIDR="",0,IF(OR(B51&lt;0,CIDR=32),F51,F51+E51+2)))</f>
        <v>0</v>
      </c>
      <c r="G52" s="25">
        <f t="shared" si="11"/>
        <v>0</v>
      </c>
      <c r="H52" s="26">
        <f t="shared" si="12"/>
      </c>
      <c r="I52" s="26">
        <f t="shared" si="13"/>
      </c>
      <c r="J52" s="26">
        <f t="shared" si="14"/>
      </c>
      <c r="K52" s="26">
        <f t="shared" si="15"/>
      </c>
      <c r="L52" s="26"/>
      <c r="N52" s="29"/>
      <c r="O52" s="29"/>
      <c r="P52" s="29"/>
    </row>
    <row r="53" spans="1:16" ht="13.5">
      <c r="A53" s="22"/>
      <c r="B53" s="23"/>
      <c r="C53" s="24">
        <f t="shared" si="8"/>
      </c>
      <c r="D53" s="24">
        <f t="shared" si="9"/>
      </c>
      <c r="E53" s="25">
        <f t="shared" si="10"/>
        <v>0</v>
      </c>
      <c r="F53" s="25">
        <f>IF(NOT(A52&gt;0),SUM({0,0,0,0}*{16777216,65536,256,1}),IF(CIDR="",0,IF(OR(B52&lt;0,CIDR=32),F52,F52+E52+2)))</f>
        <v>0</v>
      </c>
      <c r="G53" s="25">
        <f t="shared" si="11"/>
        <v>0</v>
      </c>
      <c r="H53" s="26">
        <f t="shared" si="12"/>
      </c>
      <c r="I53" s="26">
        <f t="shared" si="13"/>
      </c>
      <c r="J53" s="26">
        <f t="shared" si="14"/>
      </c>
      <c r="K53" s="26">
        <f t="shared" si="15"/>
      </c>
      <c r="L53" s="26"/>
      <c r="N53" s="29"/>
      <c r="O53" s="29"/>
      <c r="P53" s="29"/>
    </row>
    <row r="54" spans="1:16" ht="13.5">
      <c r="A54" s="22"/>
      <c r="B54" s="23"/>
      <c r="C54" s="24">
        <f t="shared" si="8"/>
      </c>
      <c r="D54" s="24">
        <f t="shared" si="9"/>
      </c>
      <c r="E54" s="25">
        <f t="shared" si="10"/>
        <v>0</v>
      </c>
      <c r="F54" s="25">
        <f>IF(NOT(A53&gt;0),SUM({0,0,0,0}*{16777216,65536,256,1}),IF(CIDR="",0,IF(OR(B53&lt;0,CIDR=32),F53,F53+E53+2)))</f>
        <v>0</v>
      </c>
      <c r="G54" s="25">
        <f t="shared" si="11"/>
        <v>0</v>
      </c>
      <c r="H54" s="26">
        <f t="shared" si="12"/>
      </c>
      <c r="I54" s="26">
        <f t="shared" si="13"/>
      </c>
      <c r="J54" s="26">
        <f t="shared" si="14"/>
      </c>
      <c r="K54" s="26">
        <f t="shared" si="15"/>
      </c>
      <c r="L54" s="26"/>
      <c r="N54" s="29"/>
      <c r="O54" s="29"/>
      <c r="P54" s="29"/>
    </row>
    <row r="55" spans="1:16" ht="13.5">
      <c r="A55" s="22"/>
      <c r="B55" s="23"/>
      <c r="C55" s="24">
        <f t="shared" si="8"/>
      </c>
      <c r="D55" s="24">
        <f t="shared" si="9"/>
      </c>
      <c r="E55" s="25">
        <f t="shared" si="10"/>
        <v>0</v>
      </c>
      <c r="F55" s="25">
        <f>IF(NOT(A54&gt;0),SUM({0,0,0,0}*{16777216,65536,256,1}),IF(CIDR="",0,IF(OR(B54&lt;0,CIDR=32),F54,F54+E54+2)))</f>
        <v>0</v>
      </c>
      <c r="G55" s="25">
        <f t="shared" si="11"/>
        <v>0</v>
      </c>
      <c r="H55" s="26">
        <f t="shared" si="12"/>
      </c>
      <c r="I55" s="26">
        <f t="shared" si="13"/>
      </c>
      <c r="J55" s="26">
        <f t="shared" si="14"/>
      </c>
      <c r="K55" s="26">
        <f t="shared" si="15"/>
      </c>
      <c r="L55" s="26"/>
      <c r="N55" s="29"/>
      <c r="O55" s="29"/>
      <c r="P55" s="29"/>
    </row>
    <row r="56" spans="1:16" ht="13.5">
      <c r="A56" s="22"/>
      <c r="B56" s="23"/>
      <c r="C56" s="24">
        <f t="shared" si="8"/>
      </c>
      <c r="D56" s="24">
        <f t="shared" si="9"/>
      </c>
      <c r="E56" s="25">
        <f t="shared" si="10"/>
        <v>0</v>
      </c>
      <c r="F56" s="25">
        <f>IF(NOT(A55&gt;0),SUM({0,0,0,0}*{16777216,65536,256,1}),IF(CIDR="",0,IF(OR(B55&lt;0,CIDR=32),F55,F55+E55+2)))</f>
        <v>0</v>
      </c>
      <c r="G56" s="25">
        <f t="shared" si="11"/>
        <v>0</v>
      </c>
      <c r="H56" s="26">
        <f t="shared" si="12"/>
      </c>
      <c r="I56" s="26">
        <f t="shared" si="13"/>
      </c>
      <c r="J56" s="26">
        <f t="shared" si="14"/>
      </c>
      <c r="K56" s="26">
        <f t="shared" si="15"/>
      </c>
      <c r="L56" s="26"/>
      <c r="N56" s="29"/>
      <c r="O56" s="29"/>
      <c r="P56" s="29"/>
    </row>
    <row r="57" spans="1:16" ht="13.5">
      <c r="A57" s="22"/>
      <c r="B57" s="23"/>
      <c r="C57" s="24">
        <f t="shared" si="8"/>
      </c>
      <c r="D57" s="24">
        <f t="shared" si="9"/>
      </c>
      <c r="E57" s="25">
        <f t="shared" si="10"/>
        <v>0</v>
      </c>
      <c r="F57" s="25">
        <f>IF(NOT(A56&gt;0),SUM({0,0,0,0}*{16777216,65536,256,1}),IF(CIDR="",0,IF(OR(B56&lt;0,CIDR=32),F56,F56+E56+2)))</f>
        <v>0</v>
      </c>
      <c r="G57" s="25">
        <f t="shared" si="11"/>
        <v>0</v>
      </c>
      <c r="H57" s="26">
        <f t="shared" si="12"/>
      </c>
      <c r="I57" s="26">
        <f t="shared" si="13"/>
      </c>
      <c r="J57" s="26">
        <f t="shared" si="14"/>
      </c>
      <c r="K57" s="26">
        <f t="shared" si="15"/>
      </c>
      <c r="L57" s="26"/>
      <c r="N57" s="29"/>
      <c r="O57" s="29"/>
      <c r="P57" s="29"/>
    </row>
    <row r="58" spans="1:16" ht="13.5">
      <c r="A58" s="22"/>
      <c r="B58" s="23"/>
      <c r="C58" s="24">
        <f t="shared" si="8"/>
      </c>
      <c r="D58" s="24">
        <f t="shared" si="9"/>
      </c>
      <c r="E58" s="25">
        <f t="shared" si="10"/>
        <v>0</v>
      </c>
      <c r="F58" s="25">
        <f>IF(NOT(A57&gt;0),SUM({0,0,0,0}*{16777216,65536,256,1}),IF(CIDR="",0,IF(OR(B57&lt;0,CIDR=32),F57,F57+E57+2)))</f>
        <v>0</v>
      </c>
      <c r="G58" s="25">
        <f t="shared" si="11"/>
        <v>0</v>
      </c>
      <c r="H58" s="26">
        <f t="shared" si="12"/>
      </c>
      <c r="I58" s="26">
        <f t="shared" si="13"/>
      </c>
      <c r="J58" s="26">
        <f t="shared" si="14"/>
      </c>
      <c r="K58" s="26">
        <f t="shared" si="15"/>
      </c>
      <c r="L58" s="26"/>
      <c r="N58" s="29"/>
      <c r="O58" s="29"/>
      <c r="P58" s="29"/>
    </row>
    <row r="59" spans="1:16" ht="13.5">
      <c r="A59" s="22"/>
      <c r="B59" s="23"/>
      <c r="C59" s="24">
        <f t="shared" si="8"/>
      </c>
      <c r="D59" s="24">
        <f t="shared" si="9"/>
      </c>
      <c r="E59" s="25">
        <f t="shared" si="10"/>
        <v>0</v>
      </c>
      <c r="F59" s="25">
        <f>IF(NOT(A58&gt;0),SUM({0,0,0,0}*{16777216,65536,256,1}),IF(CIDR="",0,IF(OR(B58&lt;0,CIDR=32),F58,F58+E58+2)))</f>
        <v>0</v>
      </c>
      <c r="G59" s="25">
        <f t="shared" si="11"/>
        <v>0</v>
      </c>
      <c r="H59" s="26">
        <f t="shared" si="12"/>
      </c>
      <c r="I59" s="26">
        <f t="shared" si="13"/>
      </c>
      <c r="J59" s="26">
        <f t="shared" si="14"/>
      </c>
      <c r="K59" s="26">
        <f t="shared" si="15"/>
      </c>
      <c r="L59" s="26"/>
      <c r="N59" s="29"/>
      <c r="O59" s="29"/>
      <c r="P59" s="29"/>
    </row>
    <row r="60" spans="1:16" ht="13.5">
      <c r="A60" s="22"/>
      <c r="B60" s="23"/>
      <c r="C60" s="24">
        <f t="shared" si="8"/>
      </c>
      <c r="D60" s="24">
        <f t="shared" si="9"/>
      </c>
      <c r="E60" s="25">
        <f t="shared" si="10"/>
        <v>0</v>
      </c>
      <c r="F60" s="25">
        <f>IF(NOT(A59&gt;0),SUM({0,0,0,0}*{16777216,65536,256,1}),IF(CIDR="",0,IF(OR(B59&lt;0,CIDR=32),F59,F59+E59+2)))</f>
        <v>0</v>
      </c>
      <c r="G60" s="25">
        <f t="shared" si="11"/>
        <v>0</v>
      </c>
      <c r="H60" s="26">
        <f t="shared" si="12"/>
      </c>
      <c r="I60" s="26">
        <f t="shared" si="13"/>
      </c>
      <c r="J60" s="26">
        <f t="shared" si="14"/>
      </c>
      <c r="K60" s="26">
        <f t="shared" si="15"/>
      </c>
      <c r="L60" s="26"/>
      <c r="N60" s="29"/>
      <c r="O60" s="29"/>
      <c r="P60" s="29"/>
    </row>
    <row r="61" spans="1:16" ht="13.5">
      <c r="A61" s="22"/>
      <c r="B61" s="23"/>
      <c r="C61" s="24">
        <f t="shared" si="8"/>
      </c>
      <c r="D61" s="24">
        <f t="shared" si="9"/>
      </c>
      <c r="E61" s="25">
        <f t="shared" si="10"/>
        <v>0</v>
      </c>
      <c r="F61" s="25">
        <f>IF(NOT(A60&gt;0),SUM({0,0,0,0}*{16777216,65536,256,1}),IF(CIDR="",0,IF(OR(B60&lt;0,CIDR=32),F60,F60+E60+2)))</f>
        <v>0</v>
      </c>
      <c r="G61" s="25">
        <f t="shared" si="11"/>
        <v>0</v>
      </c>
      <c r="H61" s="26">
        <f t="shared" si="12"/>
      </c>
      <c r="I61" s="26">
        <f t="shared" si="13"/>
      </c>
      <c r="J61" s="26">
        <f t="shared" si="14"/>
      </c>
      <c r="K61" s="26">
        <f t="shared" si="15"/>
      </c>
      <c r="L61" s="26"/>
      <c r="N61" s="29"/>
      <c r="O61" s="29"/>
      <c r="P61" s="29"/>
    </row>
    <row r="62" spans="1:16" ht="13.5">
      <c r="A62" s="22"/>
      <c r="B62" s="23"/>
      <c r="C62" s="24">
        <f t="shared" si="8"/>
      </c>
      <c r="D62" s="24">
        <f t="shared" si="9"/>
      </c>
      <c r="E62" s="25">
        <f t="shared" si="10"/>
        <v>0</v>
      </c>
      <c r="F62" s="25">
        <f>IF(NOT(A61&gt;0),SUM({0,0,0,0}*{16777216,65536,256,1}),IF(CIDR="",0,IF(OR(B61&lt;0,CIDR=32),F61,F61+E61+2)))</f>
        <v>0</v>
      </c>
      <c r="G62" s="25">
        <f t="shared" si="11"/>
        <v>0</v>
      </c>
      <c r="H62" s="26">
        <f t="shared" si="12"/>
      </c>
      <c r="I62" s="26">
        <f t="shared" si="13"/>
      </c>
      <c r="J62" s="26">
        <f t="shared" si="14"/>
      </c>
      <c r="K62" s="26">
        <f t="shared" si="15"/>
      </c>
      <c r="L62" s="26"/>
      <c r="N62" s="29"/>
      <c r="O62" s="29"/>
      <c r="P62" s="29"/>
    </row>
    <row r="63" spans="1:16" ht="13.5">
      <c r="A63" s="22"/>
      <c r="B63" s="23"/>
      <c r="C63" s="24">
        <f t="shared" si="8"/>
      </c>
      <c r="D63" s="24">
        <f t="shared" si="9"/>
      </c>
      <c r="E63" s="25">
        <f t="shared" si="10"/>
        <v>0</v>
      </c>
      <c r="F63" s="25">
        <f>IF(NOT(A62&gt;0),SUM({0,0,0,0}*{16777216,65536,256,1}),IF(CIDR="",0,IF(OR(B62&lt;0,CIDR=32),F62,F62+E62+2)))</f>
        <v>0</v>
      </c>
      <c r="G63" s="25">
        <f t="shared" si="11"/>
        <v>0</v>
      </c>
      <c r="H63" s="26">
        <f t="shared" si="12"/>
      </c>
      <c r="I63" s="26">
        <f t="shared" si="13"/>
      </c>
      <c r="J63" s="26">
        <f t="shared" si="14"/>
      </c>
      <c r="K63" s="26">
        <f t="shared" si="15"/>
      </c>
      <c r="L63" s="26"/>
      <c r="N63" s="29"/>
      <c r="O63" s="29"/>
      <c r="P63" s="29"/>
    </row>
    <row r="64" spans="1:16" ht="13.5">
      <c r="A64" s="22"/>
      <c r="B64" s="23"/>
      <c r="C64" s="24">
        <f t="shared" si="8"/>
      </c>
      <c r="D64" s="24">
        <f t="shared" si="9"/>
      </c>
      <c r="E64" s="25">
        <f t="shared" si="10"/>
        <v>0</v>
      </c>
      <c r="F64" s="25">
        <f>IF(NOT(A63&gt;0),SUM({0,0,0,0}*{16777216,65536,256,1}),IF(CIDR="",0,IF(OR(B63&lt;0,CIDR=32),F63,F63+E63+2)))</f>
        <v>0</v>
      </c>
      <c r="G64" s="25">
        <f t="shared" si="11"/>
        <v>0</v>
      </c>
      <c r="H64" s="26">
        <f t="shared" si="12"/>
      </c>
      <c r="I64" s="26">
        <f t="shared" si="13"/>
      </c>
      <c r="J64" s="26">
        <f t="shared" si="14"/>
      </c>
      <c r="K64" s="26">
        <f t="shared" si="15"/>
      </c>
      <c r="L64" s="26"/>
      <c r="N64" s="29"/>
      <c r="O64" s="29"/>
      <c r="P64" s="29"/>
    </row>
    <row r="65" spans="1:16" ht="13.5">
      <c r="A65" s="22"/>
      <c r="B65" s="23"/>
      <c r="C65" s="24">
        <f t="shared" si="8"/>
      </c>
      <c r="D65" s="24">
        <f t="shared" si="9"/>
      </c>
      <c r="E65" s="25">
        <f t="shared" si="10"/>
        <v>0</v>
      </c>
      <c r="F65" s="25">
        <f>IF(NOT(A64&gt;0),SUM({0,0,0,0}*{16777216,65536,256,1}),IF(CIDR="",0,IF(OR(B64&lt;0,CIDR=32),F64,F64+E64+2)))</f>
        <v>0</v>
      </c>
      <c r="G65" s="25">
        <f t="shared" si="11"/>
        <v>0</v>
      </c>
      <c r="H65" s="26">
        <f t="shared" si="12"/>
      </c>
      <c r="I65" s="26">
        <f t="shared" si="13"/>
      </c>
      <c r="J65" s="26">
        <f t="shared" si="14"/>
      </c>
      <c r="K65" s="26">
        <f t="shared" si="15"/>
      </c>
      <c r="L65" s="26"/>
      <c r="N65" s="29"/>
      <c r="O65" s="29"/>
      <c r="P65" s="29"/>
    </row>
    <row r="66" spans="1:16" ht="13.5">
      <c r="A66" s="22"/>
      <c r="B66" s="23"/>
      <c r="C66" s="24">
        <f t="shared" si="8"/>
      </c>
      <c r="D66" s="24">
        <f t="shared" si="9"/>
      </c>
      <c r="E66" s="25">
        <f t="shared" si="10"/>
        <v>0</v>
      </c>
      <c r="F66" s="25">
        <f>IF(NOT(A65&gt;0),SUM({0,0,0,0}*{16777216,65536,256,1}),IF(CIDR="",0,IF(OR(B65&lt;0,CIDR=32),F65,F65+E65+2)))</f>
        <v>0</v>
      </c>
      <c r="G66" s="25">
        <f t="shared" si="11"/>
        <v>0</v>
      </c>
      <c r="H66" s="26">
        <f t="shared" si="12"/>
      </c>
      <c r="I66" s="26">
        <f t="shared" si="13"/>
      </c>
      <c r="J66" s="26">
        <f t="shared" si="14"/>
      </c>
      <c r="K66" s="26">
        <f t="shared" si="15"/>
      </c>
      <c r="L66" s="26"/>
      <c r="N66" s="29"/>
      <c r="O66" s="29"/>
      <c r="P66" s="29"/>
    </row>
    <row r="67" spans="1:16" ht="13.5">
      <c r="A67" s="22"/>
      <c r="B67" s="23"/>
      <c r="C67" s="24">
        <f aca="true" t="shared" si="16" ref="C67:C100">IF(CIDR="","",CONCATENATE(TEXT(H67,0),Dot,TEXT(I67,0),Dot,TEXT(J67,0),Dot,TEXT(K67,0),IF(Append_CIDR,CONCATENATE("/",TEXT(CIDR,0)),"")))</f>
      </c>
      <c r="D67" s="24">
        <f aca="true" t="shared" si="17" ref="D67:D100">IF(OR(CIDR=32,CIDR=""),"",VLOOKUP(CIDR,CIDR_Mask,2))</f>
      </c>
      <c r="E67" s="25">
        <f aca="true" t="shared" si="18" ref="E67:E100">IF(CIDR="",0,IF(CIDR&lt;31,VLOOKUP(CIDR,CIDR_Mask,8),E66))</f>
        <v>0</v>
      </c>
      <c r="F67" s="25">
        <f>IF(NOT(A66&gt;0),SUM({0,0,0,0}*{16777216,65536,256,1}),IF(CIDR="",0,IF(OR(B66&lt;0,CIDR=32),F66,F66+E66+2)))</f>
        <v>0</v>
      </c>
      <c r="G67" s="25">
        <f aca="true" t="shared" si="19" ref="G67:G100">IF(AND(CIDR=32,Host_No=0),G66+1,IF(Host_No&gt;0,Subnet_Addr+Host_No,Subnet_Addr))</f>
        <v>0</v>
      </c>
      <c r="H67" s="26">
        <f aca="true" t="shared" si="20" ref="H67:H100">IF(CIDR="","",FLOOR(Host_Addr/16777216,1))</f>
      </c>
      <c r="I67" s="26">
        <f aca="true" t="shared" si="21" ref="I67:I98">IF(CIDR="","",FLOOR((Host_Addr-H67*16777216)/65536,1))</f>
      </c>
      <c r="J67" s="26">
        <f aca="true" t="shared" si="22" ref="J67:J98">IF(CIDR="","",FLOOR((Host_Addr-H67*16777216-I67*65536)/256,1))</f>
      </c>
      <c r="K67" s="26">
        <f aca="true" t="shared" si="23" ref="K67:K98">IF(CIDR="","",Host_Addr-H67*16777216-I67*65536-J67*256)</f>
      </c>
      <c r="L67" s="26"/>
      <c r="N67" s="29"/>
      <c r="O67" s="29"/>
      <c r="P67" s="29"/>
    </row>
    <row r="68" spans="1:16" ht="13.5">
      <c r="A68" s="22"/>
      <c r="B68" s="23"/>
      <c r="C68" s="24">
        <f t="shared" si="16"/>
      </c>
      <c r="D68" s="24">
        <f t="shared" si="17"/>
      </c>
      <c r="E68" s="25">
        <f t="shared" si="18"/>
        <v>0</v>
      </c>
      <c r="F68" s="25">
        <f>IF(NOT(A67&gt;0),SUM({0,0,0,0}*{16777216,65536,256,1}),IF(CIDR="",0,IF(OR(B67&lt;0,CIDR=32),F67,F67+E67+2)))</f>
        <v>0</v>
      </c>
      <c r="G68" s="25">
        <f t="shared" si="19"/>
        <v>0</v>
      </c>
      <c r="H68" s="26">
        <f t="shared" si="20"/>
      </c>
      <c r="I68" s="26">
        <f t="shared" si="21"/>
      </c>
      <c r="J68" s="26">
        <f t="shared" si="22"/>
      </c>
      <c r="K68" s="26">
        <f t="shared" si="23"/>
      </c>
      <c r="L68" s="26"/>
      <c r="N68" s="29"/>
      <c r="O68" s="29"/>
      <c r="P68" s="29"/>
    </row>
    <row r="69" spans="1:16" ht="13.5">
      <c r="A69" s="22"/>
      <c r="B69" s="23"/>
      <c r="C69" s="24">
        <f t="shared" si="16"/>
      </c>
      <c r="D69" s="24">
        <f t="shared" si="17"/>
      </c>
      <c r="E69" s="25">
        <f t="shared" si="18"/>
        <v>0</v>
      </c>
      <c r="F69" s="25">
        <f>IF(NOT(A68&gt;0),SUM({0,0,0,0}*{16777216,65536,256,1}),IF(CIDR="",0,IF(OR(B68&lt;0,CIDR=32),F68,F68+E68+2)))</f>
        <v>0</v>
      </c>
      <c r="G69" s="25">
        <f t="shared" si="19"/>
        <v>0</v>
      </c>
      <c r="H69" s="26">
        <f t="shared" si="20"/>
      </c>
      <c r="I69" s="26">
        <f t="shared" si="21"/>
      </c>
      <c r="J69" s="26">
        <f t="shared" si="22"/>
      </c>
      <c r="K69" s="26">
        <f t="shared" si="23"/>
      </c>
      <c r="L69" s="26"/>
      <c r="N69" s="29"/>
      <c r="O69" s="29"/>
      <c r="P69" s="29"/>
    </row>
    <row r="70" spans="1:16" ht="13.5">
      <c r="A70" s="22"/>
      <c r="B70" s="23"/>
      <c r="C70" s="24">
        <f t="shared" si="16"/>
      </c>
      <c r="D70" s="24">
        <f t="shared" si="17"/>
      </c>
      <c r="E70" s="25">
        <f t="shared" si="18"/>
        <v>0</v>
      </c>
      <c r="F70" s="25">
        <f>IF(NOT(A69&gt;0),SUM({0,0,0,0}*{16777216,65536,256,1}),IF(CIDR="",0,IF(OR(B69&lt;0,CIDR=32),F69,F69+E69+2)))</f>
        <v>0</v>
      </c>
      <c r="G70" s="25">
        <f t="shared" si="19"/>
        <v>0</v>
      </c>
      <c r="H70" s="26">
        <f t="shared" si="20"/>
      </c>
      <c r="I70" s="26">
        <f t="shared" si="21"/>
      </c>
      <c r="J70" s="26">
        <f t="shared" si="22"/>
      </c>
      <c r="K70" s="26">
        <f t="shared" si="23"/>
      </c>
      <c r="L70" s="26"/>
      <c r="N70" s="29"/>
      <c r="O70" s="29"/>
      <c r="P70" s="29"/>
    </row>
    <row r="71" spans="1:16" ht="13.5">
      <c r="A71" s="22"/>
      <c r="B71" s="31"/>
      <c r="C71" s="24">
        <f t="shared" si="16"/>
      </c>
      <c r="D71" s="24">
        <f t="shared" si="17"/>
      </c>
      <c r="E71" s="25">
        <f t="shared" si="18"/>
        <v>0</v>
      </c>
      <c r="F71" s="25">
        <f>IF(NOT(A70&gt;0),SUM({0,0,0,0}*{16777216,65536,256,1}),IF(CIDR="",0,IF(OR(B70&lt;0,CIDR=32),F70,F70+E70+2)))</f>
        <v>0</v>
      </c>
      <c r="G71" s="25">
        <f t="shared" si="19"/>
        <v>0</v>
      </c>
      <c r="H71" s="26">
        <f t="shared" si="20"/>
      </c>
      <c r="I71" s="26">
        <f t="shared" si="21"/>
      </c>
      <c r="J71" s="26">
        <f t="shared" si="22"/>
      </c>
      <c r="K71" s="26">
        <f t="shared" si="23"/>
      </c>
      <c r="L71" s="26"/>
      <c r="N71" s="29"/>
      <c r="O71" s="29"/>
      <c r="P71" s="29"/>
    </row>
    <row r="72" spans="1:16" ht="13.5">
      <c r="A72" s="22"/>
      <c r="B72" s="31"/>
      <c r="C72" s="24">
        <f t="shared" si="16"/>
      </c>
      <c r="D72" s="24">
        <f t="shared" si="17"/>
      </c>
      <c r="E72" s="25">
        <f t="shared" si="18"/>
        <v>0</v>
      </c>
      <c r="F72" s="25">
        <f>IF(NOT(A71&gt;0),SUM({0,0,0,0}*{16777216,65536,256,1}),IF(CIDR="",0,IF(OR(B71&lt;0,CIDR=32),F71,F71+E71+2)))</f>
        <v>0</v>
      </c>
      <c r="G72" s="25">
        <f t="shared" si="19"/>
        <v>0</v>
      </c>
      <c r="H72" s="26">
        <f t="shared" si="20"/>
      </c>
      <c r="I72" s="26">
        <f t="shared" si="21"/>
      </c>
      <c r="J72" s="26">
        <f t="shared" si="22"/>
      </c>
      <c r="K72" s="26">
        <f t="shared" si="23"/>
      </c>
      <c r="L72" s="26"/>
      <c r="M72" s="30"/>
      <c r="N72" s="29"/>
      <c r="O72" s="29"/>
      <c r="P72" s="29"/>
    </row>
    <row r="73" spans="1:16" ht="13.5">
      <c r="A73" s="22"/>
      <c r="B73" s="31"/>
      <c r="C73" s="24">
        <f t="shared" si="16"/>
      </c>
      <c r="D73" s="24">
        <f t="shared" si="17"/>
      </c>
      <c r="E73" s="25">
        <f t="shared" si="18"/>
        <v>0</v>
      </c>
      <c r="F73" s="25">
        <f>IF(NOT(A72&gt;0),SUM({0,0,0,0}*{16777216,65536,256,1}),IF(CIDR="",0,IF(OR(B72&lt;0,CIDR=32),F72,F72+E72+2)))</f>
        <v>0</v>
      </c>
      <c r="G73" s="25">
        <f t="shared" si="19"/>
        <v>0</v>
      </c>
      <c r="H73" s="26">
        <f t="shared" si="20"/>
      </c>
      <c r="I73" s="26">
        <f t="shared" si="21"/>
      </c>
      <c r="J73" s="26">
        <f t="shared" si="22"/>
      </c>
      <c r="K73" s="26">
        <f t="shared" si="23"/>
      </c>
      <c r="L73" s="26"/>
      <c r="M73" s="30"/>
      <c r="N73" s="29"/>
      <c r="O73" s="29"/>
      <c r="P73" s="29"/>
    </row>
    <row r="74" spans="1:16" ht="13.5">
      <c r="A74" s="22"/>
      <c r="B74" s="31"/>
      <c r="C74" s="24">
        <f t="shared" si="16"/>
      </c>
      <c r="D74" s="24">
        <f t="shared" si="17"/>
      </c>
      <c r="E74" s="25">
        <f t="shared" si="18"/>
        <v>0</v>
      </c>
      <c r="F74" s="25">
        <f>IF(NOT(A73&gt;0),SUM({0,0,0,0}*{16777216,65536,256,1}),IF(CIDR="",0,IF(OR(B73&lt;0,CIDR=32),F73,F73+E73+2)))</f>
        <v>0</v>
      </c>
      <c r="G74" s="25">
        <f t="shared" si="19"/>
        <v>0</v>
      </c>
      <c r="H74" s="26">
        <f t="shared" si="20"/>
      </c>
      <c r="I74" s="26">
        <f t="shared" si="21"/>
      </c>
      <c r="J74" s="26">
        <f t="shared" si="22"/>
      </c>
      <c r="K74" s="26">
        <f t="shared" si="23"/>
      </c>
      <c r="L74" s="26"/>
      <c r="M74" s="30"/>
      <c r="N74" s="29"/>
      <c r="O74" s="29"/>
      <c r="P74" s="29"/>
    </row>
    <row r="75" spans="1:16" ht="13.5">
      <c r="A75" s="22"/>
      <c r="B75" s="31"/>
      <c r="C75" s="24">
        <f t="shared" si="16"/>
      </c>
      <c r="D75" s="24">
        <f t="shared" si="17"/>
      </c>
      <c r="E75" s="25">
        <f t="shared" si="18"/>
        <v>0</v>
      </c>
      <c r="F75" s="25">
        <f>IF(NOT(A74&gt;0),SUM({0,0,0,0}*{16777216,65536,256,1}),IF(CIDR="",0,IF(OR(B74&lt;0,CIDR=32),F74,F74+E74+2)))</f>
        <v>0</v>
      </c>
      <c r="G75" s="25">
        <f t="shared" si="19"/>
        <v>0</v>
      </c>
      <c r="H75" s="26">
        <f t="shared" si="20"/>
      </c>
      <c r="I75" s="26">
        <f t="shared" si="21"/>
      </c>
      <c r="J75" s="26">
        <f t="shared" si="22"/>
      </c>
      <c r="K75" s="26">
        <f t="shared" si="23"/>
      </c>
      <c r="L75" s="26"/>
      <c r="M75" s="30"/>
      <c r="N75" s="29"/>
      <c r="O75" s="29"/>
      <c r="P75" s="29"/>
    </row>
    <row r="76" spans="1:16" ht="13.5">
      <c r="A76" s="22"/>
      <c r="B76" s="31"/>
      <c r="C76" s="24">
        <f t="shared" si="16"/>
      </c>
      <c r="D76" s="24">
        <f t="shared" si="17"/>
      </c>
      <c r="E76" s="25">
        <f t="shared" si="18"/>
        <v>0</v>
      </c>
      <c r="F76" s="25">
        <f>IF(NOT(A75&gt;0),SUM({0,0,0,0}*{16777216,65536,256,1}),IF(CIDR="",0,IF(OR(B75&lt;0,CIDR=32),F75,F75+E75+2)))</f>
        <v>0</v>
      </c>
      <c r="G76" s="25">
        <f t="shared" si="19"/>
        <v>0</v>
      </c>
      <c r="H76" s="26">
        <f t="shared" si="20"/>
      </c>
      <c r="I76" s="26">
        <f t="shared" si="21"/>
      </c>
      <c r="J76" s="26">
        <f t="shared" si="22"/>
      </c>
      <c r="K76" s="26">
        <f t="shared" si="23"/>
      </c>
      <c r="L76" s="26"/>
      <c r="M76" s="30"/>
      <c r="N76" s="29"/>
      <c r="O76" s="29"/>
      <c r="P76" s="29"/>
    </row>
    <row r="77" spans="1:16" ht="13.5">
      <c r="A77" s="22"/>
      <c r="B77" s="31"/>
      <c r="C77" s="24">
        <f t="shared" si="16"/>
      </c>
      <c r="D77" s="24">
        <f t="shared" si="17"/>
      </c>
      <c r="E77" s="25">
        <f t="shared" si="18"/>
        <v>0</v>
      </c>
      <c r="F77" s="25">
        <f>IF(NOT(A76&gt;0),SUM({0,0,0,0}*{16777216,65536,256,1}),IF(CIDR="",0,IF(OR(B76&lt;0,CIDR=32),F76,F76+E76+2)))</f>
        <v>0</v>
      </c>
      <c r="G77" s="25">
        <f t="shared" si="19"/>
        <v>0</v>
      </c>
      <c r="H77" s="26">
        <f t="shared" si="20"/>
      </c>
      <c r="I77" s="26">
        <f t="shared" si="21"/>
      </c>
      <c r="J77" s="26">
        <f t="shared" si="22"/>
      </c>
      <c r="K77" s="26">
        <f t="shared" si="23"/>
      </c>
      <c r="L77" s="26"/>
      <c r="M77" s="30"/>
      <c r="N77" s="29"/>
      <c r="O77" s="29"/>
      <c r="P77" s="29"/>
    </row>
    <row r="78" spans="1:16" ht="13.5">
      <c r="A78" s="22"/>
      <c r="B78" s="31"/>
      <c r="C78" s="24">
        <f t="shared" si="16"/>
      </c>
      <c r="D78" s="24">
        <f t="shared" si="17"/>
      </c>
      <c r="E78" s="25">
        <f t="shared" si="18"/>
        <v>0</v>
      </c>
      <c r="F78" s="25">
        <f>IF(NOT(A77&gt;0),SUM({0,0,0,0}*{16777216,65536,256,1}),IF(CIDR="",0,IF(OR(B77&lt;0,CIDR=32),F77,F77+E77+2)))</f>
        <v>0</v>
      </c>
      <c r="G78" s="25">
        <f t="shared" si="19"/>
        <v>0</v>
      </c>
      <c r="H78" s="26">
        <f t="shared" si="20"/>
      </c>
      <c r="I78" s="26">
        <f t="shared" si="21"/>
      </c>
      <c r="J78" s="26">
        <f t="shared" si="22"/>
      </c>
      <c r="K78" s="26">
        <f t="shared" si="23"/>
      </c>
      <c r="L78" s="26"/>
      <c r="M78" s="30"/>
      <c r="N78" s="29"/>
      <c r="O78" s="29"/>
      <c r="P78" s="29"/>
    </row>
    <row r="79" spans="1:16" ht="13.5">
      <c r="A79" s="22"/>
      <c r="B79" s="31"/>
      <c r="C79" s="24">
        <f t="shared" si="16"/>
      </c>
      <c r="D79" s="24">
        <f t="shared" si="17"/>
      </c>
      <c r="E79" s="25">
        <f t="shared" si="18"/>
        <v>0</v>
      </c>
      <c r="F79" s="25">
        <f>IF(NOT(A78&gt;0),SUM({0,0,0,0}*{16777216,65536,256,1}),IF(CIDR="",0,IF(OR(B78&lt;0,CIDR=32),F78,F78+E78+2)))</f>
        <v>0</v>
      </c>
      <c r="G79" s="25">
        <f t="shared" si="19"/>
        <v>0</v>
      </c>
      <c r="H79" s="26">
        <f t="shared" si="20"/>
      </c>
      <c r="I79" s="26">
        <f t="shared" si="21"/>
      </c>
      <c r="J79" s="26">
        <f t="shared" si="22"/>
      </c>
      <c r="K79" s="26">
        <f t="shared" si="23"/>
      </c>
      <c r="L79" s="26"/>
      <c r="M79" s="30"/>
      <c r="N79" s="29"/>
      <c r="O79" s="29"/>
      <c r="P79" s="29"/>
    </row>
    <row r="80" spans="1:16" ht="13.5">
      <c r="A80" s="22"/>
      <c r="B80" s="31"/>
      <c r="C80" s="24">
        <f t="shared" si="16"/>
      </c>
      <c r="D80" s="24">
        <f t="shared" si="17"/>
      </c>
      <c r="E80" s="25">
        <f t="shared" si="18"/>
        <v>0</v>
      </c>
      <c r="F80" s="25">
        <f>IF(NOT(A79&gt;0),SUM({0,0,0,0}*{16777216,65536,256,1}),IF(CIDR="",0,IF(OR(B79&lt;0,CIDR=32),F79,F79+E79+2)))</f>
        <v>0</v>
      </c>
      <c r="G80" s="25">
        <f t="shared" si="19"/>
        <v>0</v>
      </c>
      <c r="H80" s="26">
        <f t="shared" si="20"/>
      </c>
      <c r="I80" s="26">
        <f t="shared" si="21"/>
      </c>
      <c r="J80" s="26">
        <f t="shared" si="22"/>
      </c>
      <c r="K80" s="26">
        <f t="shared" si="23"/>
      </c>
      <c r="L80" s="26"/>
      <c r="M80" s="30"/>
      <c r="N80" s="29"/>
      <c r="O80" s="29"/>
      <c r="P80" s="29"/>
    </row>
    <row r="81" spans="1:16" ht="13.5">
      <c r="A81" s="22"/>
      <c r="B81" s="31"/>
      <c r="C81" s="24">
        <f t="shared" si="16"/>
      </c>
      <c r="D81" s="24">
        <f t="shared" si="17"/>
      </c>
      <c r="E81" s="25">
        <f t="shared" si="18"/>
        <v>0</v>
      </c>
      <c r="F81" s="25">
        <f>IF(NOT(A80&gt;0),SUM({0,0,0,0}*{16777216,65536,256,1}),IF(CIDR="",0,IF(OR(B80&lt;0,CIDR=32),F80,F80+E80+2)))</f>
        <v>0</v>
      </c>
      <c r="G81" s="25">
        <f t="shared" si="19"/>
        <v>0</v>
      </c>
      <c r="H81" s="26">
        <f t="shared" si="20"/>
      </c>
      <c r="I81" s="26">
        <f t="shared" si="21"/>
      </c>
      <c r="J81" s="26">
        <f t="shared" si="22"/>
      </c>
      <c r="K81" s="26">
        <f t="shared" si="23"/>
      </c>
      <c r="L81" s="26"/>
      <c r="M81" s="30"/>
      <c r="N81" s="29"/>
      <c r="O81" s="29"/>
      <c r="P81" s="29"/>
    </row>
    <row r="82" spans="1:16" ht="13.5">
      <c r="A82" s="22"/>
      <c r="B82" s="31"/>
      <c r="C82" s="24">
        <f t="shared" si="16"/>
      </c>
      <c r="D82" s="24">
        <f t="shared" si="17"/>
      </c>
      <c r="E82" s="25">
        <f t="shared" si="18"/>
        <v>0</v>
      </c>
      <c r="F82" s="25">
        <f>IF(NOT(A81&gt;0),SUM({0,0,0,0}*{16777216,65536,256,1}),IF(CIDR="",0,IF(OR(B81&lt;0,CIDR=32),F81,F81+E81+2)))</f>
        <v>0</v>
      </c>
      <c r="G82" s="25">
        <f t="shared" si="19"/>
        <v>0</v>
      </c>
      <c r="H82" s="26">
        <f t="shared" si="20"/>
      </c>
      <c r="I82" s="26">
        <f t="shared" si="21"/>
      </c>
      <c r="J82" s="26">
        <f t="shared" si="22"/>
      </c>
      <c r="K82" s="26">
        <f t="shared" si="23"/>
      </c>
      <c r="L82" s="26"/>
      <c r="M82" s="30"/>
      <c r="N82" s="29"/>
      <c r="O82" s="29"/>
      <c r="P82" s="29"/>
    </row>
    <row r="83" spans="1:16" ht="13.5">
      <c r="A83" s="22"/>
      <c r="B83" s="31"/>
      <c r="C83" s="24">
        <f t="shared" si="16"/>
      </c>
      <c r="D83" s="24">
        <f t="shared" si="17"/>
      </c>
      <c r="E83" s="25">
        <f t="shared" si="18"/>
        <v>0</v>
      </c>
      <c r="F83" s="25">
        <f>IF(NOT(A82&gt;0),SUM({0,0,0,0}*{16777216,65536,256,1}),IF(CIDR="",0,IF(OR(B82&lt;0,CIDR=32),F82,F82+E82+2)))</f>
        <v>0</v>
      </c>
      <c r="G83" s="25">
        <f t="shared" si="19"/>
        <v>0</v>
      </c>
      <c r="H83" s="26">
        <f t="shared" si="20"/>
      </c>
      <c r="I83" s="26">
        <f t="shared" si="21"/>
      </c>
      <c r="J83" s="26">
        <f t="shared" si="22"/>
      </c>
      <c r="K83" s="26">
        <f t="shared" si="23"/>
      </c>
      <c r="L83" s="26"/>
      <c r="M83" s="30"/>
      <c r="N83" s="29"/>
      <c r="O83" s="29"/>
      <c r="P83" s="29"/>
    </row>
    <row r="84" spans="1:16" ht="13.5">
      <c r="A84" s="22"/>
      <c r="B84" s="31"/>
      <c r="C84" s="24">
        <f t="shared" si="16"/>
      </c>
      <c r="D84" s="24">
        <f t="shared" si="17"/>
      </c>
      <c r="E84" s="25">
        <f t="shared" si="18"/>
        <v>0</v>
      </c>
      <c r="F84" s="25">
        <f>IF(NOT(A83&gt;0),SUM({0,0,0,0}*{16777216,65536,256,1}),IF(CIDR="",0,IF(OR(B83&lt;0,CIDR=32),F83,F83+E83+2)))</f>
        <v>0</v>
      </c>
      <c r="G84" s="25">
        <f t="shared" si="19"/>
        <v>0</v>
      </c>
      <c r="H84" s="26">
        <f t="shared" si="20"/>
      </c>
      <c r="I84" s="26">
        <f t="shared" si="21"/>
      </c>
      <c r="J84" s="26">
        <f t="shared" si="22"/>
      </c>
      <c r="K84" s="26">
        <f t="shared" si="23"/>
      </c>
      <c r="L84" s="26"/>
      <c r="M84" s="30"/>
      <c r="N84" s="29"/>
      <c r="O84" s="29"/>
      <c r="P84" s="29"/>
    </row>
    <row r="85" spans="1:16" ht="13.5">
      <c r="A85" s="22"/>
      <c r="B85" s="31"/>
      <c r="C85" s="24">
        <f t="shared" si="16"/>
      </c>
      <c r="D85" s="24">
        <f t="shared" si="17"/>
      </c>
      <c r="E85" s="25">
        <f t="shared" si="18"/>
        <v>0</v>
      </c>
      <c r="F85" s="25">
        <f>IF(NOT(A84&gt;0),SUM({0,0,0,0}*{16777216,65536,256,1}),IF(CIDR="",0,IF(OR(B84&lt;0,CIDR=32),F84,F84+E84+2)))</f>
        <v>0</v>
      </c>
      <c r="G85" s="25">
        <f t="shared" si="19"/>
        <v>0</v>
      </c>
      <c r="H85" s="26">
        <f t="shared" si="20"/>
      </c>
      <c r="I85" s="26">
        <f t="shared" si="21"/>
      </c>
      <c r="J85" s="26">
        <f t="shared" si="22"/>
      </c>
      <c r="K85" s="26">
        <f t="shared" si="23"/>
      </c>
      <c r="L85" s="26"/>
      <c r="M85" s="30"/>
      <c r="N85" s="29"/>
      <c r="O85" s="29"/>
      <c r="P85" s="29"/>
    </row>
    <row r="86" spans="1:16" ht="13.5">
      <c r="A86" s="22"/>
      <c r="B86" s="31"/>
      <c r="C86" s="24">
        <f t="shared" si="16"/>
      </c>
      <c r="D86" s="24">
        <f t="shared" si="17"/>
      </c>
      <c r="E86" s="25">
        <f t="shared" si="18"/>
        <v>0</v>
      </c>
      <c r="F86" s="25">
        <f>IF(NOT(A85&gt;0),SUM({0,0,0,0}*{16777216,65536,256,1}),IF(CIDR="",0,IF(OR(B85&lt;0,CIDR=32),F85,F85+E85+2)))</f>
        <v>0</v>
      </c>
      <c r="G86" s="25">
        <f t="shared" si="19"/>
        <v>0</v>
      </c>
      <c r="H86" s="26">
        <f t="shared" si="20"/>
      </c>
      <c r="I86" s="26">
        <f t="shared" si="21"/>
      </c>
      <c r="J86" s="26">
        <f t="shared" si="22"/>
      </c>
      <c r="K86" s="26">
        <f t="shared" si="23"/>
      </c>
      <c r="L86" s="26"/>
      <c r="M86" s="30"/>
      <c r="N86" s="29"/>
      <c r="O86" s="29"/>
      <c r="P86" s="29"/>
    </row>
    <row r="87" spans="1:16" ht="13.5">
      <c r="A87" s="22"/>
      <c r="B87" s="31"/>
      <c r="C87" s="24">
        <f t="shared" si="16"/>
      </c>
      <c r="D87" s="24">
        <f t="shared" si="17"/>
      </c>
      <c r="E87" s="25">
        <f t="shared" si="18"/>
        <v>0</v>
      </c>
      <c r="F87" s="25">
        <f>IF(NOT(A86&gt;0),SUM({0,0,0,0}*{16777216,65536,256,1}),IF(CIDR="",0,IF(OR(B86&lt;0,CIDR=32),F86,F86+E86+2)))</f>
        <v>0</v>
      </c>
      <c r="G87" s="25">
        <f t="shared" si="19"/>
        <v>0</v>
      </c>
      <c r="H87" s="26">
        <f t="shared" si="20"/>
      </c>
      <c r="I87" s="26">
        <f t="shared" si="21"/>
      </c>
      <c r="J87" s="26">
        <f t="shared" si="22"/>
      </c>
      <c r="K87" s="26">
        <f t="shared" si="23"/>
      </c>
      <c r="L87" s="26"/>
      <c r="M87" s="30"/>
      <c r="N87" s="29"/>
      <c r="O87" s="29"/>
      <c r="P87" s="29"/>
    </row>
    <row r="88" spans="1:16" ht="13.5">
      <c r="A88" s="22"/>
      <c r="B88" s="31"/>
      <c r="C88" s="24">
        <f t="shared" si="16"/>
      </c>
      <c r="D88" s="24">
        <f t="shared" si="17"/>
      </c>
      <c r="E88" s="25">
        <f t="shared" si="18"/>
        <v>0</v>
      </c>
      <c r="F88" s="25">
        <f>IF(NOT(A87&gt;0),SUM({0,0,0,0}*{16777216,65536,256,1}),IF(CIDR="",0,IF(OR(B87&lt;0,CIDR=32),F87,F87+E87+2)))</f>
        <v>0</v>
      </c>
      <c r="G88" s="25">
        <f t="shared" si="19"/>
        <v>0</v>
      </c>
      <c r="H88" s="26">
        <f t="shared" si="20"/>
      </c>
      <c r="I88" s="26">
        <f t="shared" si="21"/>
      </c>
      <c r="J88" s="26">
        <f t="shared" si="22"/>
      </c>
      <c r="K88" s="26">
        <f t="shared" si="23"/>
      </c>
      <c r="L88" s="26"/>
      <c r="M88" s="30"/>
      <c r="N88" s="29"/>
      <c r="O88" s="29"/>
      <c r="P88" s="29"/>
    </row>
    <row r="89" spans="1:16" ht="13.5">
      <c r="A89" s="22"/>
      <c r="B89" s="31"/>
      <c r="C89" s="24">
        <f t="shared" si="16"/>
      </c>
      <c r="D89" s="24">
        <f t="shared" si="17"/>
      </c>
      <c r="E89" s="25">
        <f t="shared" si="18"/>
        <v>0</v>
      </c>
      <c r="F89" s="25">
        <f>IF(NOT(A88&gt;0),SUM({0,0,0,0}*{16777216,65536,256,1}),IF(CIDR="",0,IF(OR(B88&lt;0,CIDR=32),F88,F88+E88+2)))</f>
        <v>0</v>
      </c>
      <c r="G89" s="25">
        <f t="shared" si="19"/>
        <v>0</v>
      </c>
      <c r="H89" s="26">
        <f t="shared" si="20"/>
      </c>
      <c r="I89" s="26">
        <f t="shared" si="21"/>
      </c>
      <c r="J89" s="26">
        <f t="shared" si="22"/>
      </c>
      <c r="K89" s="26">
        <f t="shared" si="23"/>
      </c>
      <c r="L89" s="26"/>
      <c r="M89" s="30"/>
      <c r="N89" s="29"/>
      <c r="O89" s="29"/>
      <c r="P89" s="29"/>
    </row>
    <row r="90" spans="1:16" ht="13.5">
      <c r="A90" s="22"/>
      <c r="B90" s="31"/>
      <c r="C90" s="24">
        <f t="shared" si="16"/>
      </c>
      <c r="D90" s="24">
        <f t="shared" si="17"/>
      </c>
      <c r="E90" s="25">
        <f t="shared" si="18"/>
        <v>0</v>
      </c>
      <c r="F90" s="25">
        <f>IF(NOT(A89&gt;0),SUM({0,0,0,0}*{16777216,65536,256,1}),IF(CIDR="",0,IF(OR(B89&lt;0,CIDR=32),F89,F89+E89+2)))</f>
        <v>0</v>
      </c>
      <c r="G90" s="25">
        <f t="shared" si="19"/>
        <v>0</v>
      </c>
      <c r="H90" s="26">
        <f t="shared" si="20"/>
      </c>
      <c r="I90" s="26">
        <f t="shared" si="21"/>
      </c>
      <c r="J90" s="26">
        <f t="shared" si="22"/>
      </c>
      <c r="K90" s="26">
        <f t="shared" si="23"/>
      </c>
      <c r="L90" s="26"/>
      <c r="M90" s="30"/>
      <c r="N90" s="29"/>
      <c r="O90" s="29"/>
      <c r="P90" s="29"/>
    </row>
    <row r="91" spans="1:16" ht="13.5">
      <c r="A91" s="22"/>
      <c r="B91" s="31"/>
      <c r="C91" s="24">
        <f t="shared" si="16"/>
      </c>
      <c r="D91" s="24">
        <f t="shared" si="17"/>
      </c>
      <c r="E91" s="25">
        <f t="shared" si="18"/>
        <v>0</v>
      </c>
      <c r="F91" s="25">
        <f>IF(NOT(A90&gt;0),SUM({0,0,0,0}*{16777216,65536,256,1}),IF(CIDR="",0,IF(OR(B90&lt;0,CIDR=32),F90,F90+E90+2)))</f>
        <v>0</v>
      </c>
      <c r="G91" s="25">
        <f t="shared" si="19"/>
        <v>0</v>
      </c>
      <c r="H91" s="26">
        <f t="shared" si="20"/>
      </c>
      <c r="I91" s="26">
        <f t="shared" si="21"/>
      </c>
      <c r="J91" s="26">
        <f t="shared" si="22"/>
      </c>
      <c r="K91" s="26">
        <f t="shared" si="23"/>
      </c>
      <c r="L91" s="26"/>
      <c r="M91" s="30"/>
      <c r="N91" s="29"/>
      <c r="O91" s="29"/>
      <c r="P91" s="29"/>
    </row>
    <row r="92" spans="1:16" ht="13.5">
      <c r="A92" s="22"/>
      <c r="B92" s="31"/>
      <c r="C92" s="24">
        <f t="shared" si="16"/>
      </c>
      <c r="D92" s="24">
        <f t="shared" si="17"/>
      </c>
      <c r="E92" s="25">
        <f t="shared" si="18"/>
        <v>0</v>
      </c>
      <c r="F92" s="25">
        <f>IF(NOT(A91&gt;0),SUM({0,0,0,0}*{16777216,65536,256,1}),IF(CIDR="",0,IF(OR(B91&lt;0,CIDR=32),F91,F91+E91+2)))</f>
        <v>0</v>
      </c>
      <c r="G92" s="25">
        <f t="shared" si="19"/>
        <v>0</v>
      </c>
      <c r="H92" s="26">
        <f t="shared" si="20"/>
      </c>
      <c r="I92" s="26">
        <f t="shared" si="21"/>
      </c>
      <c r="J92" s="26">
        <f t="shared" si="22"/>
      </c>
      <c r="K92" s="26">
        <f t="shared" si="23"/>
      </c>
      <c r="L92" s="26"/>
      <c r="M92" s="30"/>
      <c r="N92" s="29"/>
      <c r="O92" s="29"/>
      <c r="P92" s="29"/>
    </row>
    <row r="93" spans="1:16" ht="13.5">
      <c r="A93" s="22"/>
      <c r="B93" s="31"/>
      <c r="C93" s="24">
        <f t="shared" si="16"/>
      </c>
      <c r="D93" s="24">
        <f t="shared" si="17"/>
      </c>
      <c r="E93" s="25">
        <f t="shared" si="18"/>
        <v>0</v>
      </c>
      <c r="F93" s="25">
        <f>IF(NOT(A92&gt;0),SUM({0,0,0,0}*{16777216,65536,256,1}),IF(CIDR="",0,IF(OR(B92&lt;0,CIDR=32),F92,F92+E92+2)))</f>
        <v>0</v>
      </c>
      <c r="G93" s="25">
        <f t="shared" si="19"/>
        <v>0</v>
      </c>
      <c r="H93" s="26">
        <f t="shared" si="20"/>
      </c>
      <c r="I93" s="26">
        <f t="shared" si="21"/>
      </c>
      <c r="J93" s="26">
        <f t="shared" si="22"/>
      </c>
      <c r="K93" s="26">
        <f t="shared" si="23"/>
      </c>
      <c r="L93" s="26"/>
      <c r="M93" s="30"/>
      <c r="N93" s="29"/>
      <c r="O93" s="29"/>
      <c r="P93" s="29"/>
    </row>
    <row r="94" spans="1:16" ht="13.5">
      <c r="A94" s="22"/>
      <c r="B94" s="31"/>
      <c r="C94" s="24">
        <f t="shared" si="16"/>
      </c>
      <c r="D94" s="24">
        <f t="shared" si="17"/>
      </c>
      <c r="E94" s="25">
        <f t="shared" si="18"/>
        <v>0</v>
      </c>
      <c r="F94" s="25">
        <f>IF(NOT(A93&gt;0),SUM({0,0,0,0}*{16777216,65536,256,1}),IF(CIDR="",0,IF(OR(B93&lt;0,CIDR=32),F93,F93+E93+2)))</f>
        <v>0</v>
      </c>
      <c r="G94" s="25">
        <f t="shared" si="19"/>
        <v>0</v>
      </c>
      <c r="H94" s="26">
        <f t="shared" si="20"/>
      </c>
      <c r="I94" s="26">
        <f t="shared" si="21"/>
      </c>
      <c r="J94" s="26">
        <f t="shared" si="22"/>
      </c>
      <c r="K94" s="26">
        <f t="shared" si="23"/>
      </c>
      <c r="L94" s="26"/>
      <c r="M94" s="30"/>
      <c r="N94" s="29"/>
      <c r="O94" s="29"/>
      <c r="P94" s="29"/>
    </row>
    <row r="95" spans="1:16" ht="13.5">
      <c r="A95" s="22"/>
      <c r="B95" s="31"/>
      <c r="C95" s="24">
        <f t="shared" si="16"/>
      </c>
      <c r="D95" s="24">
        <f t="shared" si="17"/>
      </c>
      <c r="E95" s="25">
        <f t="shared" si="18"/>
        <v>0</v>
      </c>
      <c r="F95" s="25">
        <f>IF(NOT(A94&gt;0),SUM({0,0,0,0}*{16777216,65536,256,1}),IF(CIDR="",0,IF(OR(B94&lt;0,CIDR=32),F94,F94+E94+2)))</f>
        <v>0</v>
      </c>
      <c r="G95" s="25">
        <f t="shared" si="19"/>
        <v>0</v>
      </c>
      <c r="H95" s="26">
        <f t="shared" si="20"/>
      </c>
      <c r="I95" s="26">
        <f t="shared" si="21"/>
      </c>
      <c r="J95" s="26">
        <f t="shared" si="22"/>
      </c>
      <c r="K95" s="26">
        <f t="shared" si="23"/>
      </c>
      <c r="L95" s="26"/>
      <c r="M95" s="30"/>
      <c r="N95" s="29"/>
      <c r="O95" s="29"/>
      <c r="P95" s="29"/>
    </row>
    <row r="96" spans="1:16" ht="13.5">
      <c r="A96" s="22"/>
      <c r="B96" s="31"/>
      <c r="C96" s="24">
        <f t="shared" si="16"/>
      </c>
      <c r="D96" s="24">
        <f t="shared" si="17"/>
      </c>
      <c r="E96" s="25">
        <f t="shared" si="18"/>
        <v>0</v>
      </c>
      <c r="F96" s="25">
        <f>IF(NOT(A95&gt;0),SUM({0,0,0,0}*{16777216,65536,256,1}),IF(CIDR="",0,IF(OR(B95&lt;0,CIDR=32),F95,F95+E95+2)))</f>
        <v>0</v>
      </c>
      <c r="G96" s="25">
        <f t="shared" si="19"/>
        <v>0</v>
      </c>
      <c r="H96" s="26">
        <f t="shared" si="20"/>
      </c>
      <c r="I96" s="26">
        <f t="shared" si="21"/>
      </c>
      <c r="J96" s="26">
        <f t="shared" si="22"/>
      </c>
      <c r="K96" s="26">
        <f t="shared" si="23"/>
      </c>
      <c r="L96" s="26"/>
      <c r="M96" s="30"/>
      <c r="N96" s="29"/>
      <c r="O96" s="29"/>
      <c r="P96" s="29"/>
    </row>
    <row r="97" spans="1:16" ht="13.5">
      <c r="A97" s="22"/>
      <c r="B97" s="31"/>
      <c r="C97" s="24">
        <f t="shared" si="16"/>
      </c>
      <c r="D97" s="24">
        <f t="shared" si="17"/>
      </c>
      <c r="E97" s="25">
        <f t="shared" si="18"/>
        <v>0</v>
      </c>
      <c r="F97" s="25">
        <f>IF(NOT(A96&gt;0),SUM({0,0,0,0}*{16777216,65536,256,1}),IF(CIDR="",0,IF(OR(B96&lt;0,CIDR=32),F96,F96+E96+2)))</f>
        <v>0</v>
      </c>
      <c r="G97" s="25">
        <f t="shared" si="19"/>
        <v>0</v>
      </c>
      <c r="H97" s="26">
        <f t="shared" si="20"/>
      </c>
      <c r="I97" s="26">
        <f t="shared" si="21"/>
      </c>
      <c r="J97" s="26">
        <f t="shared" si="22"/>
      </c>
      <c r="K97" s="26">
        <f t="shared" si="23"/>
      </c>
      <c r="L97" s="26"/>
      <c r="M97" s="30"/>
      <c r="N97" s="29"/>
      <c r="O97" s="29"/>
      <c r="P97" s="29"/>
    </row>
    <row r="98" spans="1:16" ht="13.5">
      <c r="A98" s="22"/>
      <c r="B98" s="31"/>
      <c r="C98" s="24">
        <f t="shared" si="16"/>
      </c>
      <c r="D98" s="24">
        <f t="shared" si="17"/>
      </c>
      <c r="E98" s="25">
        <f t="shared" si="18"/>
        <v>0</v>
      </c>
      <c r="F98" s="25">
        <f>IF(NOT(A97&gt;0),SUM({0,0,0,0}*{16777216,65536,256,1}),IF(CIDR="",0,IF(OR(B97&lt;0,CIDR=32),F97,F97+E97+2)))</f>
        <v>0</v>
      </c>
      <c r="G98" s="25">
        <f t="shared" si="19"/>
        <v>0</v>
      </c>
      <c r="H98" s="26">
        <f t="shared" si="20"/>
      </c>
      <c r="I98" s="26">
        <f t="shared" si="21"/>
      </c>
      <c r="J98" s="26">
        <f t="shared" si="22"/>
      </c>
      <c r="K98" s="26">
        <f t="shared" si="23"/>
      </c>
      <c r="L98" s="26"/>
      <c r="M98" s="30"/>
      <c r="N98" s="29"/>
      <c r="O98" s="29"/>
      <c r="P98" s="29"/>
    </row>
    <row r="99" spans="1:16" ht="13.5">
      <c r="A99" s="22"/>
      <c r="B99" s="31"/>
      <c r="C99" s="24">
        <f t="shared" si="16"/>
      </c>
      <c r="D99" s="24">
        <f t="shared" si="17"/>
      </c>
      <c r="E99" s="25">
        <f t="shared" si="18"/>
        <v>0</v>
      </c>
      <c r="F99" s="25">
        <f>IF(NOT(A98&gt;0),SUM({0,0,0,0}*{16777216,65536,256,1}),IF(CIDR="",0,IF(OR(B98&lt;0,CIDR=32),F98,F98+E98+2)))</f>
        <v>0</v>
      </c>
      <c r="G99" s="25">
        <f t="shared" si="19"/>
        <v>0</v>
      </c>
      <c r="H99" s="26">
        <f t="shared" si="20"/>
      </c>
      <c r="I99" s="26">
        <f>IF(CIDR="","",FLOOR((Host_Addr-H99*16777216)/65536,1))</f>
      </c>
      <c r="J99" s="26">
        <f>IF(CIDR="","",FLOOR((Host_Addr-H99*16777216-I99*65536)/256,1))</f>
      </c>
      <c r="K99" s="26">
        <f>IF(CIDR="","",Host_Addr-H99*16777216-I99*65536-J99*256)</f>
      </c>
      <c r="L99" s="26"/>
      <c r="M99" s="30"/>
      <c r="N99" s="29"/>
      <c r="O99" s="29"/>
      <c r="P99" s="29"/>
    </row>
    <row r="100" spans="1:16" ht="13.5">
      <c r="A100" s="22">
        <v>32</v>
      </c>
      <c r="B100" s="31"/>
      <c r="C100" s="24" t="str">
        <f t="shared" si="16"/>
        <v>0•0•0•1/32</v>
      </c>
      <c r="D100" s="24">
        <f t="shared" si="17"/>
      </c>
      <c r="E100" s="25">
        <f t="shared" si="18"/>
        <v>0</v>
      </c>
      <c r="F100" s="25">
        <f>IF(NOT(A99&gt;0),SUM({0,0,0,0}*{16777216,65536,256,1}),IF(CIDR="",0,IF(OR(B99&lt;0,CIDR=32),F99,F99+E99+2)))</f>
        <v>0</v>
      </c>
      <c r="G100" s="25">
        <f t="shared" si="19"/>
        <v>1</v>
      </c>
      <c r="H100" s="26">
        <f t="shared" si="20"/>
        <v>0</v>
      </c>
      <c r="I100" s="26">
        <f>IF(CIDR="","",FLOOR((Host_Addr-H100*16777216)/65536,1))</f>
        <v>0</v>
      </c>
      <c r="J100" s="26">
        <f>IF(CIDR="","",FLOOR((Host_Addr-H100*16777216-I100*65536)/256,1))</f>
        <v>0</v>
      </c>
      <c r="K100" s="26">
        <f>IF(CIDR="","",Host_Addr-H100*16777216-I100*65536-J100*256)</f>
        <v>1</v>
      </c>
      <c r="L100" s="26"/>
      <c r="M100" s="30" t="s">
        <v>50</v>
      </c>
      <c r="N100" s="29"/>
      <c r="O100" s="29"/>
      <c r="P100" s="29"/>
    </row>
  </sheetData>
  <mergeCells count="19">
    <mergeCell ref="C1:C2"/>
    <mergeCell ref="D1:D2"/>
    <mergeCell ref="E1:E2"/>
    <mergeCell ref="G1:G2"/>
    <mergeCell ref="M1:M2"/>
    <mergeCell ref="N1:N2"/>
    <mergeCell ref="F1:F2"/>
    <mergeCell ref="R1:R2"/>
    <mergeCell ref="O1:O2"/>
    <mergeCell ref="P1:P2"/>
    <mergeCell ref="Q1:Q2"/>
    <mergeCell ref="Z1:Z2"/>
    <mergeCell ref="W1:W2"/>
    <mergeCell ref="X1:X2"/>
    <mergeCell ref="Y1:Y2"/>
    <mergeCell ref="S1:S2"/>
    <mergeCell ref="T1:T2"/>
    <mergeCell ref="U1:U2"/>
    <mergeCell ref="V1:V2"/>
  </mergeCells>
  <conditionalFormatting sqref="H101:M65536 H1:Z1">
    <cfRule type="expression" priority="1" dxfId="0" stopIfTrue="1">
      <formula>$H1="New"</formula>
    </cfRule>
    <cfRule type="expression" priority="2" dxfId="1" stopIfTrue="1">
      <formula>$B1=32</formula>
    </cfRule>
  </conditionalFormatting>
  <conditionalFormatting sqref="E101:E65536 C1 B1:B2 E1 G1 B101:C65536 G101:G65536 H2:Z2">
    <cfRule type="expression" priority="3" dxfId="2" stopIfTrue="1">
      <formula>$B1=32</formula>
    </cfRule>
  </conditionalFormatting>
  <conditionalFormatting sqref="C3:L100">
    <cfRule type="expression" priority="4" dxfId="3" stopIfTrue="1">
      <formula>$B3&lt;0</formula>
    </cfRule>
    <cfRule type="expression" priority="5" dxfId="4" stopIfTrue="1">
      <formula>$A3=32</formula>
    </cfRule>
    <cfRule type="expression" priority="6" dxfId="5" stopIfTrue="1">
      <formula>AND($A3&gt;0,$A3&lt;32)</formula>
    </cfRule>
  </conditionalFormatting>
  <conditionalFormatting sqref="B3:B100">
    <cfRule type="cellIs" priority="7" dxfId="6" operator="lessThan" stopIfTrue="1">
      <formula>0</formula>
    </cfRule>
    <cfRule type="expression" priority="8" dxfId="4" stopIfTrue="1">
      <formula>$A3=32</formula>
    </cfRule>
    <cfRule type="expression" priority="9" dxfId="5" stopIfTrue="1">
      <formula>AND($A3&gt;0,$A3&lt;32)</formula>
    </cfRule>
  </conditionalFormatting>
  <conditionalFormatting sqref="A3:A100">
    <cfRule type="expression" priority="10" dxfId="7" stopIfTrue="1">
      <formula>AND($A3&gt;0,OR(MOD($F3,2+$E3)&lt;&gt;0,AND($A3=32,$B3&lt;0),$G3&gt;$F3+$E3,$G3&lt;$G2))</formula>
    </cfRule>
    <cfRule type="cellIs" priority="11" dxfId="8" operator="equal" stopIfTrue="1">
      <formula>31</formula>
    </cfRule>
    <cfRule type="cellIs" priority="12" dxfId="4" operator="equal" stopIfTrue="1">
      <formula>32</formula>
    </cfRule>
  </conditionalFormatting>
  <dataValidations count="2">
    <dataValidation type="whole" allowBlank="1" showInputMessage="1" showErrorMessage="1" errorTitle="CIDR value error" error="CIDR values must be between 4 and 32" sqref="A3:A100">
      <formula1>4</formula1>
      <formula2>32</formula2>
    </dataValidation>
    <dataValidation type="whole" allowBlank="1" showInputMessage="1" showErrorMessage="1" errorTitle="Invalid level or IP octet value" error="Must be an integer between 0 and 255" sqref="H3:L65536">
      <formula1>0</formula1>
      <formula2>255</formula2>
    </dataValidation>
  </dataValidations>
  <printOptions horizontalCentered="1"/>
  <pageMargins left="0.5" right="0.5" top="1.25" bottom="1" header="0.75" footer="0.75"/>
  <pageSetup fitToHeight="9" fitToWidth="1" orientation="landscape" scale="43"/>
  <headerFooter alignWithMargins="0">
    <oddHeader>&amp;L&amp;G&amp;C&amp;"Arial,Bold"&amp;20&amp;A&amp;RDeveloped by 
Chuck Wade
&amp;10www.interisle.net</oddHeader>
    <oddFooter>&amp;L&amp;D &amp;T&amp;C&amp;F&amp;RPage &amp;P of &amp;N</oddFooter>
  </headerFooter>
  <legacyDrawingHF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Z100"/>
  <sheetViews>
    <sheetView workbookViewId="0" topLeftCell="A1">
      <pane xSplit="12" ySplit="2" topLeftCell="M3" activePane="bottomRight" state="frozen"/>
      <selection pane="topLeft" activeCell="A1" sqref="A1"/>
      <selection pane="topRight" activeCell="M1" sqref="M1"/>
      <selection pane="bottomLeft" activeCell="A3" sqref="A3"/>
      <selection pane="bottomRight" activeCell="N100" sqref="N100"/>
    </sheetView>
  </sheetViews>
  <sheetFormatPr defaultColWidth="11.5546875" defaultRowHeight="15" outlineLevelRow="6" outlineLevelCol="2"/>
  <cols>
    <col min="1" max="1" width="5.6640625" style="29" customWidth="1"/>
    <col min="2" max="2" width="9.6640625" style="32" customWidth="1"/>
    <col min="3" max="3" width="19.6640625" style="33" customWidth="1"/>
    <col min="4" max="4" width="16.6640625" style="33" customWidth="1" outlineLevel="1"/>
    <col min="5" max="5" width="12.6640625" style="34" customWidth="1" outlineLevel="1" collapsed="1"/>
    <col min="6" max="6" width="13.6640625" style="32" hidden="1" customWidth="1" outlineLevel="2"/>
    <col min="7" max="7" width="13.6640625" style="34" hidden="1" customWidth="1" outlineLevel="2"/>
    <col min="8" max="11" width="4.10546875" style="35" hidden="1" customWidth="1" outlineLevel="2"/>
    <col min="12" max="12" width="1.66796875" style="36" customWidth="1"/>
    <col min="13" max="13" width="20.6640625" style="27" customWidth="1"/>
    <col min="14" max="14" width="11.6640625" style="28" customWidth="1"/>
    <col min="15" max="15" width="16.6640625" style="28" customWidth="1"/>
    <col min="16" max="16" width="38.6640625" style="28" customWidth="1"/>
    <col min="17" max="16384" width="10.6640625" style="29" customWidth="1"/>
  </cols>
  <sheetData>
    <row r="1" spans="1:26" s="15" customFormat="1" ht="15" thickBot="1">
      <c r="A1" s="11" t="s">
        <v>865</v>
      </c>
      <c r="B1" s="12" t="s">
        <v>445</v>
      </c>
      <c r="C1" s="193" t="s">
        <v>537</v>
      </c>
      <c r="D1" s="193" t="s">
        <v>108</v>
      </c>
      <c r="E1" s="195" t="s">
        <v>109</v>
      </c>
      <c r="F1" s="191" t="s">
        <v>134</v>
      </c>
      <c r="G1" s="195" t="s">
        <v>946</v>
      </c>
      <c r="H1" s="13" t="s">
        <v>135</v>
      </c>
      <c r="I1" s="13"/>
      <c r="J1" s="13"/>
      <c r="K1" s="13"/>
      <c r="L1" s="14" t="s">
        <v>52</v>
      </c>
      <c r="M1" s="189" t="s">
        <v>846</v>
      </c>
      <c r="N1" s="189" t="s">
        <v>259</v>
      </c>
      <c r="O1" s="189" t="s">
        <v>260</v>
      </c>
      <c r="P1" s="189" t="s">
        <v>261</v>
      </c>
      <c r="Q1" s="189"/>
      <c r="R1" s="189"/>
      <c r="S1" s="189"/>
      <c r="T1" s="189"/>
      <c r="U1" s="189"/>
      <c r="V1" s="189"/>
      <c r="W1" s="189"/>
      <c r="X1" s="189"/>
      <c r="Y1" s="189"/>
      <c r="Z1" s="189"/>
    </row>
    <row r="2" spans="1:26" s="21" customFormat="1" ht="15" thickBot="1">
      <c r="A2" s="16"/>
      <c r="B2" s="17" t="s">
        <v>110</v>
      </c>
      <c r="C2" s="194"/>
      <c r="D2" s="194"/>
      <c r="E2" s="194"/>
      <c r="F2" s="192"/>
      <c r="G2" s="194"/>
      <c r="H2" s="18">
        <v>16777216</v>
      </c>
      <c r="I2" s="19">
        <v>65536</v>
      </c>
      <c r="J2" s="19">
        <v>256</v>
      </c>
      <c r="K2" s="20">
        <v>1</v>
      </c>
      <c r="L2" s="18" t="b">
        <f>FALSE</f>
        <v>0</v>
      </c>
      <c r="M2" s="190"/>
      <c r="N2" s="190"/>
      <c r="O2" s="190"/>
      <c r="P2" s="190"/>
      <c r="Q2" s="190"/>
      <c r="R2" s="190"/>
      <c r="S2" s="190"/>
      <c r="T2" s="190"/>
      <c r="U2" s="190"/>
      <c r="V2" s="190"/>
      <c r="W2" s="190"/>
      <c r="X2" s="190"/>
      <c r="Y2" s="190"/>
      <c r="Z2" s="190"/>
    </row>
    <row r="3" spans="1:16" ht="13.5" collapsed="1">
      <c r="A3" s="22">
        <v>13</v>
      </c>
      <c r="B3" s="23">
        <v>-1</v>
      </c>
      <c r="C3" s="24" t="str">
        <f aca="true" t="shared" si="0" ref="C3:C34">IF(CIDR="","",CONCATENATE(TEXT(H3,0),Dot,TEXT(I3,0),Dot,TEXT(J3,0),Dot,TEXT(K3,0),IF(Append_CIDR,CONCATENATE("/",TEXT(CIDR,0)),"")))</f>
        <v>10•248•0•0/13</v>
      </c>
      <c r="D3" s="24" t="str">
        <f aca="true" t="shared" si="1" ref="D3:D34">IF(OR(CIDR=32,CIDR=""),"",VLOOKUP(CIDR,CIDR_Mask,2))</f>
        <v>255•248•0•0</v>
      </c>
      <c r="E3" s="25">
        <f aca="true" t="shared" si="2" ref="E3:E34">IF(CIDR="",0,IF(CIDR&lt;31,VLOOKUP(CIDR,CIDR_Mask,8),E2))</f>
        <v>524286</v>
      </c>
      <c r="F3" s="25">
        <f>IF(NOT(A2&gt;0),SUM({10,248,0,0}*{16777216,65536,256,1}),IF(CIDR="",0,IF(OR(B2&lt;0,CIDR=32),F2,F2+E2+2)))</f>
        <v>184025088</v>
      </c>
      <c r="G3" s="25">
        <f aca="true" t="shared" si="3" ref="G3:G34">IF(AND(CIDR=32,Host_No=0),G2+1,IF(Host_No&gt;0,Subnet_Addr+Host_No,Subnet_Addr))</f>
        <v>184025088</v>
      </c>
      <c r="H3" s="26">
        <f aca="true" t="shared" si="4" ref="H3:H34">IF(CIDR="","",FLOOR(Host_Addr/16777216,1))</f>
        <v>10</v>
      </c>
      <c r="I3" s="26">
        <f aca="true" t="shared" si="5" ref="I3:I34">IF(CIDR="","",FLOOR((Host_Addr-H3*16777216)/65536,1))</f>
        <v>248</v>
      </c>
      <c r="J3" s="26">
        <f aca="true" t="shared" si="6" ref="J3:J34">IF(CIDR="","",FLOOR((Host_Addr-H3*16777216-I3*65536)/256,1))</f>
        <v>0</v>
      </c>
      <c r="K3" s="26">
        <f aca="true" t="shared" si="7" ref="K3:K34">IF(CIDR="","",Host_Addr-H3*16777216-I3*65536-J3*256)</f>
        <v>0</v>
      </c>
      <c r="L3" s="26"/>
      <c r="M3" s="27" t="s">
        <v>258</v>
      </c>
      <c r="N3" s="28" t="str">
        <f aca="true" t="shared" si="8" ref="N3:N34">IF(CIDR&gt;0,CONCATENATE(VLOOKUP(Octet_1,Map256,Hex),HexSep,VLOOKUP(Octet_2,Map256,Hex),HexSep,VLOOKUP(Octet_3,Map256,Hex),HexSep,VLOOKUP(Octet_4,Map256,Hex)),"")</f>
        <v>0A:F8:00:00</v>
      </c>
      <c r="O3" s="28" t="str">
        <f aca="true" t="shared" si="9" ref="O3:O34">IF(CIDR&gt;0,CONCATENATE(VLOOKUP(Octet_1,Map256,Octal),OctSep,VLOOKUP(Octet_2,Map256,Octal),OctSep,VLOOKUP(Octet_3,Map256,Octal),OctSep,VLOOKUP(Octet_4,Map256,Octal)),"")</f>
        <v>012-370-000-000</v>
      </c>
      <c r="P3" s="28" t="str">
        <f aca="true" t="shared" si="10" ref="P3:P34">IF(CIDR&gt;0,CONCATENATE(VLOOKUP(Octet_1,Map256,Binary),BinSep,VLOOKUP(Octet_2,Map256,Binary),BinSep,VLOOKUP(Octet_3,Map256,Binary),BinSep,VLOOKUP(Octet_4,Map256,Binary)),"")</f>
        <v>00001010 11111000 00000000 00000000</v>
      </c>
    </row>
    <row r="4" spans="1:16" ht="13.5" hidden="1" outlineLevel="1">
      <c r="A4" s="22">
        <v>16</v>
      </c>
      <c r="B4" s="23"/>
      <c r="C4" s="24" t="str">
        <f t="shared" si="0"/>
        <v>10•248•0•0/16</v>
      </c>
      <c r="D4" s="24" t="str">
        <f t="shared" si="1"/>
        <v>255•255•0•0</v>
      </c>
      <c r="E4" s="25">
        <f t="shared" si="2"/>
        <v>65534</v>
      </c>
      <c r="F4" s="25">
        <f>IF(NOT(A3&gt;0),SUM({0,0,0,0}*{16777216,65536,256,1}),IF(CIDR="",0,IF(OR(B3&lt;0,CIDR=32),F3,F3+E3+2)))</f>
        <v>184025088</v>
      </c>
      <c r="G4" s="25">
        <f t="shared" si="3"/>
        <v>184025088</v>
      </c>
      <c r="H4" s="26">
        <f t="shared" si="4"/>
        <v>10</v>
      </c>
      <c r="I4" s="26">
        <f t="shared" si="5"/>
        <v>248</v>
      </c>
      <c r="J4" s="26">
        <f t="shared" si="6"/>
        <v>0</v>
      </c>
      <c r="K4" s="26">
        <f t="shared" si="7"/>
        <v>0</v>
      </c>
      <c r="L4" s="26"/>
      <c r="M4" s="30" t="s">
        <v>452</v>
      </c>
      <c r="N4" s="28" t="str">
        <f t="shared" si="8"/>
        <v>0A:F8:00:00</v>
      </c>
      <c r="O4" s="28" t="str">
        <f t="shared" si="9"/>
        <v>012-370-000-000</v>
      </c>
      <c r="P4" s="28" t="str">
        <f t="shared" si="10"/>
        <v>00001010 11111000 00000000 00000000</v>
      </c>
    </row>
    <row r="5" spans="1:16" ht="13.5" hidden="1" outlineLevel="1">
      <c r="A5" s="22">
        <v>16</v>
      </c>
      <c r="B5" s="23"/>
      <c r="C5" s="24" t="str">
        <f t="shared" si="0"/>
        <v>10•249•0•0/16</v>
      </c>
      <c r="D5" s="24" t="str">
        <f t="shared" si="1"/>
        <v>255•255•0•0</v>
      </c>
      <c r="E5" s="25">
        <f t="shared" si="2"/>
        <v>65534</v>
      </c>
      <c r="F5" s="25">
        <f>IF(NOT(A4&gt;0),SUM({0,0,0,0}*{16777216,65536,256,1}),IF(CIDR="",0,IF(OR(B4&lt;0,CIDR=32),F4,F4+E4+2)))</f>
        <v>184090624</v>
      </c>
      <c r="G5" s="25">
        <f t="shared" si="3"/>
        <v>184090624</v>
      </c>
      <c r="H5" s="26">
        <f t="shared" si="4"/>
        <v>10</v>
      </c>
      <c r="I5" s="26">
        <f t="shared" si="5"/>
        <v>249</v>
      </c>
      <c r="J5" s="26">
        <f t="shared" si="6"/>
        <v>0</v>
      </c>
      <c r="K5" s="26">
        <f t="shared" si="7"/>
        <v>0</v>
      </c>
      <c r="L5" s="26"/>
      <c r="M5" s="30" t="s">
        <v>638</v>
      </c>
      <c r="N5" s="28" t="str">
        <f t="shared" si="8"/>
        <v>0A:F9:00:00</v>
      </c>
      <c r="O5" s="28" t="str">
        <f t="shared" si="9"/>
        <v>012-371-000-000</v>
      </c>
      <c r="P5" s="28" t="str">
        <f t="shared" si="10"/>
        <v>00001010 11111001 00000000 00000000</v>
      </c>
    </row>
    <row r="6" spans="1:16" ht="13.5" hidden="1" outlineLevel="1" collapsed="1">
      <c r="A6" s="22">
        <v>16</v>
      </c>
      <c r="B6" s="23">
        <v>-1</v>
      </c>
      <c r="C6" s="24" t="str">
        <f t="shared" si="0"/>
        <v>10•250•0•0/16</v>
      </c>
      <c r="D6" s="24" t="str">
        <f t="shared" si="1"/>
        <v>255•255•0•0</v>
      </c>
      <c r="E6" s="25">
        <f t="shared" si="2"/>
        <v>65534</v>
      </c>
      <c r="F6" s="25">
        <f>IF(NOT(A5&gt;0),SUM({0,0,0,0}*{16777216,65536,256,1}),IF(CIDR="",0,IF(OR(B5&lt;0,CIDR=32),F5,F5+E5+2)))</f>
        <v>184156160</v>
      </c>
      <c r="G6" s="25">
        <f t="shared" si="3"/>
        <v>184156160</v>
      </c>
      <c r="H6" s="26">
        <f t="shared" si="4"/>
        <v>10</v>
      </c>
      <c r="I6" s="26">
        <f t="shared" si="5"/>
        <v>250</v>
      </c>
      <c r="J6" s="26">
        <f t="shared" si="6"/>
        <v>0</v>
      </c>
      <c r="K6" s="26">
        <f t="shared" si="7"/>
        <v>0</v>
      </c>
      <c r="L6" s="26"/>
      <c r="M6" s="30" t="s">
        <v>639</v>
      </c>
      <c r="N6" s="28" t="str">
        <f t="shared" si="8"/>
        <v>0A:FA:00:00</v>
      </c>
      <c r="O6" s="28" t="str">
        <f t="shared" si="9"/>
        <v>012-372-000-000</v>
      </c>
      <c r="P6" s="28" t="str">
        <f t="shared" si="10"/>
        <v>00001010 11111010 00000000 00000000</v>
      </c>
    </row>
    <row r="7" spans="1:16" ht="13.5" hidden="1" outlineLevel="2">
      <c r="A7" s="22">
        <v>18</v>
      </c>
      <c r="B7" s="23"/>
      <c r="C7" s="24" t="str">
        <f t="shared" si="0"/>
        <v>10•250•0•0/18</v>
      </c>
      <c r="D7" s="24" t="str">
        <f t="shared" si="1"/>
        <v>255•255•192•0</v>
      </c>
      <c r="E7" s="25">
        <f t="shared" si="2"/>
        <v>16382</v>
      </c>
      <c r="F7" s="25">
        <f>IF(NOT(A6&gt;0),SUM({0,0,0,0}*{16777216,65536,256,1}),IF(CIDR="",0,IF(OR(B6&lt;0,CIDR=32),F6,F6+E6+2)))</f>
        <v>184156160</v>
      </c>
      <c r="G7" s="25">
        <f t="shared" si="3"/>
        <v>184156160</v>
      </c>
      <c r="H7" s="26">
        <f t="shared" si="4"/>
        <v>10</v>
      </c>
      <c r="I7" s="26">
        <f t="shared" si="5"/>
        <v>250</v>
      </c>
      <c r="J7" s="26">
        <f t="shared" si="6"/>
        <v>0</v>
      </c>
      <c r="K7" s="26">
        <f t="shared" si="7"/>
        <v>0</v>
      </c>
      <c r="L7" s="26"/>
      <c r="M7" s="30" t="s">
        <v>453</v>
      </c>
      <c r="N7" s="28" t="str">
        <f t="shared" si="8"/>
        <v>0A:FA:00:00</v>
      </c>
      <c r="O7" s="28" t="str">
        <f t="shared" si="9"/>
        <v>012-372-000-000</v>
      </c>
      <c r="P7" s="28" t="str">
        <f t="shared" si="10"/>
        <v>00001010 11111010 00000000 00000000</v>
      </c>
    </row>
    <row r="8" spans="1:16" ht="13.5" hidden="1" outlineLevel="2">
      <c r="A8" s="22">
        <v>18</v>
      </c>
      <c r="B8" s="23"/>
      <c r="C8" s="24" t="str">
        <f t="shared" si="0"/>
        <v>10•250•64•0/18</v>
      </c>
      <c r="D8" s="24" t="str">
        <f t="shared" si="1"/>
        <v>255•255•192•0</v>
      </c>
      <c r="E8" s="25">
        <f t="shared" si="2"/>
        <v>16382</v>
      </c>
      <c r="F8" s="25">
        <f>IF(NOT(A7&gt;0),SUM({0,0,0,0}*{16777216,65536,256,1}),IF(CIDR="",0,IF(OR(B7&lt;0,CIDR=32),F7,F7+E7+2)))</f>
        <v>184172544</v>
      </c>
      <c r="G8" s="25">
        <f t="shared" si="3"/>
        <v>184172544</v>
      </c>
      <c r="H8" s="26">
        <f t="shared" si="4"/>
        <v>10</v>
      </c>
      <c r="I8" s="26">
        <f t="shared" si="5"/>
        <v>250</v>
      </c>
      <c r="J8" s="26">
        <f t="shared" si="6"/>
        <v>64</v>
      </c>
      <c r="K8" s="26">
        <f t="shared" si="7"/>
        <v>0</v>
      </c>
      <c r="L8" s="26"/>
      <c r="M8" s="30" t="s">
        <v>454</v>
      </c>
      <c r="N8" s="28" t="str">
        <f t="shared" si="8"/>
        <v>0A:FA:40:00</v>
      </c>
      <c r="O8" s="28" t="str">
        <f t="shared" si="9"/>
        <v>012-372-100-000</v>
      </c>
      <c r="P8" s="28" t="str">
        <f t="shared" si="10"/>
        <v>00001010 11111010 01000000 00000000</v>
      </c>
    </row>
    <row r="9" spans="1:16" ht="13.5" hidden="1" outlineLevel="2">
      <c r="A9" s="22">
        <v>18</v>
      </c>
      <c r="B9" s="23"/>
      <c r="C9" s="24" t="str">
        <f t="shared" si="0"/>
        <v>10•250•128•0/18</v>
      </c>
      <c r="D9" s="24" t="str">
        <f t="shared" si="1"/>
        <v>255•255•192•0</v>
      </c>
      <c r="E9" s="25">
        <f t="shared" si="2"/>
        <v>16382</v>
      </c>
      <c r="F9" s="25">
        <f>IF(NOT(A8&gt;0),SUM({0,0,0,0}*{16777216,65536,256,1}),IF(CIDR="",0,IF(OR(B8&lt;0,CIDR=32),F8,F8+E8+2)))</f>
        <v>184188928</v>
      </c>
      <c r="G9" s="25">
        <f t="shared" si="3"/>
        <v>184188928</v>
      </c>
      <c r="H9" s="26">
        <f t="shared" si="4"/>
        <v>10</v>
      </c>
      <c r="I9" s="26">
        <f t="shared" si="5"/>
        <v>250</v>
      </c>
      <c r="J9" s="26">
        <f t="shared" si="6"/>
        <v>128</v>
      </c>
      <c r="K9" s="26">
        <f t="shared" si="7"/>
        <v>0</v>
      </c>
      <c r="L9" s="26"/>
      <c r="M9" s="30" t="s">
        <v>455</v>
      </c>
      <c r="N9" s="28" t="str">
        <f t="shared" si="8"/>
        <v>0A:FA:80:00</v>
      </c>
      <c r="O9" s="28" t="str">
        <f t="shared" si="9"/>
        <v>012-372-200-000</v>
      </c>
      <c r="P9" s="28" t="str">
        <f t="shared" si="10"/>
        <v>00001010 11111010 10000000 00000000</v>
      </c>
    </row>
    <row r="10" spans="1:16" ht="13.5" hidden="1" outlineLevel="2">
      <c r="A10" s="22">
        <v>18</v>
      </c>
      <c r="B10" s="23"/>
      <c r="C10" s="24" t="str">
        <f t="shared" si="0"/>
        <v>10•250•192•0/18</v>
      </c>
      <c r="D10" s="24" t="str">
        <f t="shared" si="1"/>
        <v>255•255•192•0</v>
      </c>
      <c r="E10" s="25">
        <f t="shared" si="2"/>
        <v>16382</v>
      </c>
      <c r="F10" s="25">
        <f>IF(NOT(A9&gt;0),SUM({0,0,0,0}*{16777216,65536,256,1}),IF(CIDR="",0,IF(OR(B9&lt;0,CIDR=32),F9,F9+E9+2)))</f>
        <v>184205312</v>
      </c>
      <c r="G10" s="25">
        <f t="shared" si="3"/>
        <v>184205312</v>
      </c>
      <c r="H10" s="26">
        <f t="shared" si="4"/>
        <v>10</v>
      </c>
      <c r="I10" s="26">
        <f t="shared" si="5"/>
        <v>250</v>
      </c>
      <c r="J10" s="26">
        <f t="shared" si="6"/>
        <v>192</v>
      </c>
      <c r="K10" s="26">
        <f t="shared" si="7"/>
        <v>0</v>
      </c>
      <c r="L10" s="26"/>
      <c r="M10" s="30" t="s">
        <v>456</v>
      </c>
      <c r="N10" s="28" t="str">
        <f t="shared" si="8"/>
        <v>0A:FA:C0:00</v>
      </c>
      <c r="O10" s="28" t="str">
        <f t="shared" si="9"/>
        <v>012-372-300-000</v>
      </c>
      <c r="P10" s="28" t="str">
        <f t="shared" si="10"/>
        <v>00001010 11111010 11000000 00000000</v>
      </c>
    </row>
    <row r="11" spans="1:16" ht="13.5" hidden="1" outlineLevel="1" collapsed="1">
      <c r="A11" s="22">
        <v>16</v>
      </c>
      <c r="B11" s="23">
        <v>-1</v>
      </c>
      <c r="C11" s="24" t="str">
        <f t="shared" si="0"/>
        <v>10•251•0•0/16</v>
      </c>
      <c r="D11" s="24" t="str">
        <f t="shared" si="1"/>
        <v>255•255•0•0</v>
      </c>
      <c r="E11" s="25">
        <f t="shared" si="2"/>
        <v>65534</v>
      </c>
      <c r="F11" s="25">
        <f>IF(NOT(A10&gt;0),SUM({0,0,0,0}*{16777216,65536,256,1}),IF(CIDR="",0,IF(OR(B10&lt;0,CIDR=32),F10,F10+E10+2)))</f>
        <v>184221696</v>
      </c>
      <c r="G11" s="25">
        <f t="shared" si="3"/>
        <v>184221696</v>
      </c>
      <c r="H11" s="26">
        <f t="shared" si="4"/>
        <v>10</v>
      </c>
      <c r="I11" s="26">
        <f t="shared" si="5"/>
        <v>251</v>
      </c>
      <c r="J11" s="26">
        <f t="shared" si="6"/>
        <v>0</v>
      </c>
      <c r="K11" s="26">
        <f t="shared" si="7"/>
        <v>0</v>
      </c>
      <c r="L11" s="26"/>
      <c r="M11" s="30" t="s">
        <v>262</v>
      </c>
      <c r="N11" s="28" t="str">
        <f t="shared" si="8"/>
        <v>0A:FB:00:00</v>
      </c>
      <c r="O11" s="28" t="str">
        <f t="shared" si="9"/>
        <v>012-373-000-000</v>
      </c>
      <c r="P11" s="28" t="str">
        <f t="shared" si="10"/>
        <v>00001010 11111011 00000000 00000000</v>
      </c>
    </row>
    <row r="12" spans="1:16" ht="13.5" hidden="1" outlineLevel="2">
      <c r="A12" s="22">
        <v>18</v>
      </c>
      <c r="B12" s="23"/>
      <c r="C12" s="24" t="str">
        <f t="shared" si="0"/>
        <v>10•251•0•0/18</v>
      </c>
      <c r="D12" s="24" t="str">
        <f t="shared" si="1"/>
        <v>255•255•192•0</v>
      </c>
      <c r="E12" s="25">
        <f t="shared" si="2"/>
        <v>16382</v>
      </c>
      <c r="F12" s="25">
        <f>IF(NOT(A11&gt;0),SUM({0,0,0,0}*{16777216,65536,256,1}),IF(CIDR="",0,IF(OR(B11&lt;0,CIDR=32),F11,F11+E11+2)))</f>
        <v>184221696</v>
      </c>
      <c r="G12" s="25">
        <f t="shared" si="3"/>
        <v>184221696</v>
      </c>
      <c r="H12" s="26">
        <f t="shared" si="4"/>
        <v>10</v>
      </c>
      <c r="I12" s="26">
        <f t="shared" si="5"/>
        <v>251</v>
      </c>
      <c r="J12" s="26">
        <f t="shared" si="6"/>
        <v>0</v>
      </c>
      <c r="K12" s="26">
        <f t="shared" si="7"/>
        <v>0</v>
      </c>
      <c r="L12" s="26"/>
      <c r="M12" s="30" t="s">
        <v>457</v>
      </c>
      <c r="N12" s="28" t="str">
        <f t="shared" si="8"/>
        <v>0A:FB:00:00</v>
      </c>
      <c r="O12" s="28" t="str">
        <f t="shared" si="9"/>
        <v>012-373-000-000</v>
      </c>
      <c r="P12" s="28" t="str">
        <f t="shared" si="10"/>
        <v>00001010 11111011 00000000 00000000</v>
      </c>
    </row>
    <row r="13" spans="1:16" ht="13.5" hidden="1" outlineLevel="2">
      <c r="A13" s="22">
        <v>18</v>
      </c>
      <c r="B13" s="23"/>
      <c r="C13" s="24" t="str">
        <f t="shared" si="0"/>
        <v>10•251•64•0/18</v>
      </c>
      <c r="D13" s="24" t="str">
        <f t="shared" si="1"/>
        <v>255•255•192•0</v>
      </c>
      <c r="E13" s="25">
        <f t="shared" si="2"/>
        <v>16382</v>
      </c>
      <c r="F13" s="25">
        <f>IF(NOT(A12&gt;0),SUM({0,0,0,0}*{16777216,65536,256,1}),IF(CIDR="",0,IF(OR(B12&lt;0,CIDR=32),F12,F12+E12+2)))</f>
        <v>184238080</v>
      </c>
      <c r="G13" s="25">
        <f t="shared" si="3"/>
        <v>184238080</v>
      </c>
      <c r="H13" s="26">
        <f t="shared" si="4"/>
        <v>10</v>
      </c>
      <c r="I13" s="26">
        <f t="shared" si="5"/>
        <v>251</v>
      </c>
      <c r="J13" s="26">
        <f t="shared" si="6"/>
        <v>64</v>
      </c>
      <c r="K13" s="26">
        <f t="shared" si="7"/>
        <v>0</v>
      </c>
      <c r="L13" s="26"/>
      <c r="M13" s="30" t="s">
        <v>458</v>
      </c>
      <c r="N13" s="28" t="str">
        <f t="shared" si="8"/>
        <v>0A:FB:40:00</v>
      </c>
      <c r="O13" s="28" t="str">
        <f t="shared" si="9"/>
        <v>012-373-100-000</v>
      </c>
      <c r="P13" s="28" t="str">
        <f t="shared" si="10"/>
        <v>00001010 11111011 01000000 00000000</v>
      </c>
    </row>
    <row r="14" spans="1:16" ht="13.5" hidden="1" outlineLevel="2" collapsed="1">
      <c r="A14" s="22">
        <v>18</v>
      </c>
      <c r="B14" s="23">
        <v>-1</v>
      </c>
      <c r="C14" s="24" t="str">
        <f t="shared" si="0"/>
        <v>10•251•128•0/18</v>
      </c>
      <c r="D14" s="24" t="str">
        <f t="shared" si="1"/>
        <v>255•255•192•0</v>
      </c>
      <c r="E14" s="25">
        <f t="shared" si="2"/>
        <v>16382</v>
      </c>
      <c r="F14" s="25">
        <f>IF(NOT(A13&gt;0),SUM({0,0,0,0}*{16777216,65536,256,1}),IF(CIDR="",0,IF(OR(B13&lt;0,CIDR=32),F13,F13+E13+2)))</f>
        <v>184254464</v>
      </c>
      <c r="G14" s="25">
        <f t="shared" si="3"/>
        <v>184254464</v>
      </c>
      <c r="H14" s="26">
        <f t="shared" si="4"/>
        <v>10</v>
      </c>
      <c r="I14" s="26">
        <f t="shared" si="5"/>
        <v>251</v>
      </c>
      <c r="J14" s="26">
        <f t="shared" si="6"/>
        <v>128</v>
      </c>
      <c r="K14" s="26">
        <f t="shared" si="7"/>
        <v>0</v>
      </c>
      <c r="L14" s="26"/>
      <c r="M14" s="30" t="s">
        <v>459</v>
      </c>
      <c r="N14" s="28" t="str">
        <f t="shared" si="8"/>
        <v>0A:FB:80:00</v>
      </c>
      <c r="O14" s="28" t="str">
        <f t="shared" si="9"/>
        <v>012-373-200-000</v>
      </c>
      <c r="P14" s="28" t="str">
        <f t="shared" si="10"/>
        <v>00001010 11111011 10000000 00000000</v>
      </c>
    </row>
    <row r="15" spans="1:16" ht="13.5" hidden="1" outlineLevel="3" collapsed="1">
      <c r="A15" s="22">
        <v>22</v>
      </c>
      <c r="B15" s="23">
        <v>-1</v>
      </c>
      <c r="C15" s="24" t="str">
        <f t="shared" si="0"/>
        <v>10•251•128•0/22</v>
      </c>
      <c r="D15" s="24" t="str">
        <f t="shared" si="1"/>
        <v>255•255•252•0</v>
      </c>
      <c r="E15" s="25">
        <f t="shared" si="2"/>
        <v>1022</v>
      </c>
      <c r="F15" s="25">
        <f>IF(NOT(A14&gt;0),SUM({0,0,0,0}*{16777216,65536,256,1}),IF(CIDR="",0,IF(OR(B14&lt;0,CIDR=32),F14,F14+E14+2)))</f>
        <v>184254464</v>
      </c>
      <c r="G15" s="25">
        <f t="shared" si="3"/>
        <v>184254464</v>
      </c>
      <c r="H15" s="26">
        <f t="shared" si="4"/>
        <v>10</v>
      </c>
      <c r="I15" s="26">
        <f t="shared" si="5"/>
        <v>251</v>
      </c>
      <c r="J15" s="26">
        <f t="shared" si="6"/>
        <v>128</v>
      </c>
      <c r="K15" s="26">
        <f t="shared" si="7"/>
        <v>0</v>
      </c>
      <c r="L15" s="26"/>
      <c r="M15" s="30" t="s">
        <v>460</v>
      </c>
      <c r="N15" s="28" t="str">
        <f t="shared" si="8"/>
        <v>0A:FB:80:00</v>
      </c>
      <c r="O15" s="28" t="str">
        <f t="shared" si="9"/>
        <v>012-373-200-000</v>
      </c>
      <c r="P15" s="28" t="str">
        <f t="shared" si="10"/>
        <v>00001010 11111011 10000000 00000000</v>
      </c>
    </row>
    <row r="16" spans="1:16" ht="13.5" hidden="1" outlineLevel="4">
      <c r="A16" s="22">
        <v>24</v>
      </c>
      <c r="B16" s="23"/>
      <c r="C16" s="24" t="str">
        <f t="shared" si="0"/>
        <v>10•251•128•0/24</v>
      </c>
      <c r="D16" s="24" t="str">
        <f t="shared" si="1"/>
        <v>255•255•255•0</v>
      </c>
      <c r="E16" s="25">
        <f t="shared" si="2"/>
        <v>254</v>
      </c>
      <c r="F16" s="25">
        <f>IF(NOT(A15&gt;0),SUM({0,0,0,0}*{16777216,65536,256,1}),IF(CIDR="",0,IF(OR(B15&lt;0,CIDR=32),F15,F15+E15+2)))</f>
        <v>184254464</v>
      </c>
      <c r="G16" s="25">
        <f t="shared" si="3"/>
        <v>184254464</v>
      </c>
      <c r="H16" s="26">
        <f t="shared" si="4"/>
        <v>10</v>
      </c>
      <c r="I16" s="26">
        <f t="shared" si="5"/>
        <v>251</v>
      </c>
      <c r="J16" s="26">
        <f t="shared" si="6"/>
        <v>128</v>
      </c>
      <c r="K16" s="26">
        <f t="shared" si="7"/>
        <v>0</v>
      </c>
      <c r="L16" s="26"/>
      <c r="M16" s="30" t="s">
        <v>461</v>
      </c>
      <c r="N16" s="28" t="str">
        <f t="shared" si="8"/>
        <v>0A:FB:80:00</v>
      </c>
      <c r="O16" s="28" t="str">
        <f t="shared" si="9"/>
        <v>012-373-200-000</v>
      </c>
      <c r="P16" s="28" t="str">
        <f t="shared" si="10"/>
        <v>00001010 11111011 10000000 00000000</v>
      </c>
    </row>
    <row r="17" spans="1:16" ht="13.5" hidden="1" outlineLevel="4" collapsed="1">
      <c r="A17" s="22">
        <v>24</v>
      </c>
      <c r="B17" s="23">
        <v>-1</v>
      </c>
      <c r="C17" s="24" t="str">
        <f t="shared" si="0"/>
        <v>10•251•129•0/24</v>
      </c>
      <c r="D17" s="24" t="str">
        <f t="shared" si="1"/>
        <v>255•255•255•0</v>
      </c>
      <c r="E17" s="25">
        <f t="shared" si="2"/>
        <v>254</v>
      </c>
      <c r="F17" s="25">
        <f>IF(NOT(A16&gt;0),SUM({0,0,0,0}*{16777216,65536,256,1}),IF(CIDR="",0,IF(OR(B16&lt;0,CIDR=32),F16,F16+E16+2)))</f>
        <v>184254720</v>
      </c>
      <c r="G17" s="25">
        <f t="shared" si="3"/>
        <v>184254720</v>
      </c>
      <c r="H17" s="26">
        <f t="shared" si="4"/>
        <v>10</v>
      </c>
      <c r="I17" s="26">
        <f t="shared" si="5"/>
        <v>251</v>
      </c>
      <c r="J17" s="26">
        <f t="shared" si="6"/>
        <v>129</v>
      </c>
      <c r="K17" s="26">
        <f t="shared" si="7"/>
        <v>0</v>
      </c>
      <c r="L17" s="26"/>
      <c r="M17" s="30" t="s">
        <v>462</v>
      </c>
      <c r="N17" s="28" t="str">
        <f t="shared" si="8"/>
        <v>0A:FB:81:00</v>
      </c>
      <c r="O17" s="28" t="str">
        <f t="shared" si="9"/>
        <v>012-373-201-000</v>
      </c>
      <c r="P17" s="28" t="str">
        <f t="shared" si="10"/>
        <v>00001010 11111011 10000001 00000000</v>
      </c>
    </row>
    <row r="18" spans="1:16" ht="13.5" hidden="1" outlineLevel="5" collapsed="1">
      <c r="A18" s="22">
        <v>27</v>
      </c>
      <c r="B18" s="23"/>
      <c r="C18" s="24" t="str">
        <f t="shared" si="0"/>
        <v>10•251•129•0/27</v>
      </c>
      <c r="D18" s="24" t="str">
        <f t="shared" si="1"/>
        <v>255•255•255•224</v>
      </c>
      <c r="E18" s="25">
        <f t="shared" si="2"/>
        <v>30</v>
      </c>
      <c r="F18" s="25">
        <f>IF(NOT(A17&gt;0),SUM({0,0,0,0}*{16777216,65536,256,1}),IF(CIDR="",0,IF(OR(B17&lt;0,CIDR=32),F17,F17+E17+2)))</f>
        <v>184254720</v>
      </c>
      <c r="G18" s="25">
        <f t="shared" si="3"/>
        <v>184254720</v>
      </c>
      <c r="H18" s="26">
        <f t="shared" si="4"/>
        <v>10</v>
      </c>
      <c r="I18" s="26">
        <f t="shared" si="5"/>
        <v>251</v>
      </c>
      <c r="J18" s="26">
        <f t="shared" si="6"/>
        <v>129</v>
      </c>
      <c r="K18" s="26">
        <f t="shared" si="7"/>
        <v>0</v>
      </c>
      <c r="L18" s="26"/>
      <c r="M18" s="30" t="s">
        <v>446</v>
      </c>
      <c r="N18" s="28" t="str">
        <f t="shared" si="8"/>
        <v>0A:FB:81:00</v>
      </c>
      <c r="O18" s="28" t="str">
        <f t="shared" si="9"/>
        <v>012-373-201-000</v>
      </c>
      <c r="P18" s="28" t="str">
        <f t="shared" si="10"/>
        <v>00001010 11111011 10000001 00000000</v>
      </c>
    </row>
    <row r="19" spans="1:16" ht="13.5" hidden="1" outlineLevel="6">
      <c r="A19" s="22">
        <v>32</v>
      </c>
      <c r="B19" s="23"/>
      <c r="C19" s="24" t="str">
        <f t="shared" si="0"/>
        <v>10•251•129•1/32</v>
      </c>
      <c r="D19" s="24">
        <f t="shared" si="1"/>
      </c>
      <c r="E19" s="25">
        <f t="shared" si="2"/>
        <v>30</v>
      </c>
      <c r="F19" s="25">
        <f>IF(NOT(A18&gt;0),SUM({0,0,0,0}*{16777216,65536,256,1}),IF(CIDR="",0,IF(OR(B18&lt;0,CIDR=32),F18,F18+E18+2)))</f>
        <v>184254720</v>
      </c>
      <c r="G19" s="25">
        <f t="shared" si="3"/>
        <v>184254721</v>
      </c>
      <c r="H19" s="26">
        <f t="shared" si="4"/>
        <v>10</v>
      </c>
      <c r="I19" s="26">
        <f t="shared" si="5"/>
        <v>251</v>
      </c>
      <c r="J19" s="26">
        <f t="shared" si="6"/>
        <v>129</v>
      </c>
      <c r="K19" s="26">
        <f t="shared" si="7"/>
        <v>1</v>
      </c>
      <c r="L19" s="26"/>
      <c r="M19" s="30" t="s">
        <v>233</v>
      </c>
      <c r="N19" s="28" t="str">
        <f t="shared" si="8"/>
        <v>0A:FB:81:01</v>
      </c>
      <c r="O19" s="28" t="str">
        <f t="shared" si="9"/>
        <v>012-373-201-001</v>
      </c>
      <c r="P19" s="28" t="str">
        <f t="shared" si="10"/>
        <v>00001010 11111011 10000001 00000001</v>
      </c>
    </row>
    <row r="20" spans="1:16" ht="13.5" hidden="1" outlineLevel="6">
      <c r="A20" s="22">
        <v>32</v>
      </c>
      <c r="B20" s="23"/>
      <c r="C20" s="24" t="str">
        <f t="shared" si="0"/>
        <v>10•251•129•2/32</v>
      </c>
      <c r="D20" s="24">
        <f t="shared" si="1"/>
      </c>
      <c r="E20" s="25">
        <f t="shared" si="2"/>
        <v>30</v>
      </c>
      <c r="F20" s="25">
        <f>IF(NOT(A19&gt;0),SUM({0,0,0,0}*{16777216,65536,256,1}),IF(CIDR="",0,IF(OR(B19&lt;0,CIDR=32),F19,F19+E19+2)))</f>
        <v>184254720</v>
      </c>
      <c r="G20" s="25">
        <f t="shared" si="3"/>
        <v>184254722</v>
      </c>
      <c r="H20" s="26">
        <f t="shared" si="4"/>
        <v>10</v>
      </c>
      <c r="I20" s="26">
        <f t="shared" si="5"/>
        <v>251</v>
      </c>
      <c r="J20" s="26">
        <f t="shared" si="6"/>
        <v>129</v>
      </c>
      <c r="K20" s="26">
        <f t="shared" si="7"/>
        <v>2</v>
      </c>
      <c r="L20" s="26"/>
      <c r="M20" s="30" t="s">
        <v>234</v>
      </c>
      <c r="N20" s="28" t="str">
        <f t="shared" si="8"/>
        <v>0A:FB:81:02</v>
      </c>
      <c r="O20" s="28" t="str">
        <f t="shared" si="9"/>
        <v>012-373-201-002</v>
      </c>
      <c r="P20" s="28" t="str">
        <f t="shared" si="10"/>
        <v>00001010 11111011 10000001 00000010</v>
      </c>
    </row>
    <row r="21" spans="1:16" ht="13.5" hidden="1" outlineLevel="6">
      <c r="A21" s="22">
        <v>32</v>
      </c>
      <c r="B21" s="23"/>
      <c r="C21" s="24" t="str">
        <f t="shared" si="0"/>
        <v>10•251•129•3/32</v>
      </c>
      <c r="D21" s="24">
        <f t="shared" si="1"/>
      </c>
      <c r="E21" s="25">
        <f t="shared" si="2"/>
        <v>30</v>
      </c>
      <c r="F21" s="25">
        <f>IF(NOT(A20&gt;0),SUM({0,0,0,0}*{16777216,65536,256,1}),IF(CIDR="",0,IF(OR(B20&lt;0,CIDR=32),F20,F20+E20+2)))</f>
        <v>184254720</v>
      </c>
      <c r="G21" s="25">
        <f t="shared" si="3"/>
        <v>184254723</v>
      </c>
      <c r="H21" s="26">
        <f t="shared" si="4"/>
        <v>10</v>
      </c>
      <c r="I21" s="26">
        <f t="shared" si="5"/>
        <v>251</v>
      </c>
      <c r="J21" s="26">
        <f t="shared" si="6"/>
        <v>129</v>
      </c>
      <c r="K21" s="26">
        <f t="shared" si="7"/>
        <v>3</v>
      </c>
      <c r="L21" s="26"/>
      <c r="M21" s="30" t="s">
        <v>575</v>
      </c>
      <c r="N21" s="28" t="str">
        <f t="shared" si="8"/>
        <v>0A:FB:81:03</v>
      </c>
      <c r="O21" s="28" t="str">
        <f t="shared" si="9"/>
        <v>012-373-201-003</v>
      </c>
      <c r="P21" s="28" t="str">
        <f t="shared" si="10"/>
        <v>00001010 11111011 10000001 00000011</v>
      </c>
    </row>
    <row r="22" spans="1:16" ht="13.5" hidden="1" outlineLevel="6">
      <c r="A22" s="22">
        <v>32</v>
      </c>
      <c r="B22" s="23"/>
      <c r="C22" s="24" t="str">
        <f t="shared" si="0"/>
        <v>10•251•129•4/32</v>
      </c>
      <c r="D22" s="24">
        <f t="shared" si="1"/>
      </c>
      <c r="E22" s="25">
        <f t="shared" si="2"/>
        <v>30</v>
      </c>
      <c r="F22" s="25">
        <f>IF(NOT(A21&gt;0),SUM({0,0,0,0}*{16777216,65536,256,1}),IF(CIDR="",0,IF(OR(B21&lt;0,CIDR=32),F21,F21+E21+2)))</f>
        <v>184254720</v>
      </c>
      <c r="G22" s="25">
        <f t="shared" si="3"/>
        <v>184254724</v>
      </c>
      <c r="H22" s="26">
        <f t="shared" si="4"/>
        <v>10</v>
      </c>
      <c r="I22" s="26">
        <f t="shared" si="5"/>
        <v>251</v>
      </c>
      <c r="J22" s="26">
        <f t="shared" si="6"/>
        <v>129</v>
      </c>
      <c r="K22" s="26">
        <f t="shared" si="7"/>
        <v>4</v>
      </c>
      <c r="L22" s="26"/>
      <c r="M22" s="30" t="s">
        <v>576</v>
      </c>
      <c r="N22" s="28" t="str">
        <f t="shared" si="8"/>
        <v>0A:FB:81:04</v>
      </c>
      <c r="O22" s="28" t="str">
        <f t="shared" si="9"/>
        <v>012-373-201-004</v>
      </c>
      <c r="P22" s="28" t="str">
        <f t="shared" si="10"/>
        <v>00001010 11111011 10000001 00000100</v>
      </c>
    </row>
    <row r="23" spans="1:16" ht="13.5" hidden="1" outlineLevel="6">
      <c r="A23" s="22">
        <v>32</v>
      </c>
      <c r="B23" s="23"/>
      <c r="C23" s="24" t="str">
        <f t="shared" si="0"/>
        <v>10•251•129•5/32</v>
      </c>
      <c r="D23" s="24">
        <f t="shared" si="1"/>
      </c>
      <c r="E23" s="25">
        <f t="shared" si="2"/>
        <v>30</v>
      </c>
      <c r="F23" s="25">
        <f>IF(NOT(A22&gt;0),SUM({0,0,0,0}*{16777216,65536,256,1}),IF(CIDR="",0,IF(OR(B22&lt;0,CIDR=32),F22,F22+E22+2)))</f>
        <v>184254720</v>
      </c>
      <c r="G23" s="25">
        <f t="shared" si="3"/>
        <v>184254725</v>
      </c>
      <c r="H23" s="26">
        <f t="shared" si="4"/>
        <v>10</v>
      </c>
      <c r="I23" s="26">
        <f t="shared" si="5"/>
        <v>251</v>
      </c>
      <c r="J23" s="26">
        <f t="shared" si="6"/>
        <v>129</v>
      </c>
      <c r="K23" s="26">
        <f t="shared" si="7"/>
        <v>5</v>
      </c>
      <c r="L23" s="26"/>
      <c r="M23" s="30" t="s">
        <v>577</v>
      </c>
      <c r="N23" s="28" t="str">
        <f t="shared" si="8"/>
        <v>0A:FB:81:05</v>
      </c>
      <c r="O23" s="28" t="str">
        <f t="shared" si="9"/>
        <v>012-373-201-005</v>
      </c>
      <c r="P23" s="28" t="str">
        <f t="shared" si="10"/>
        <v>00001010 11111011 10000001 00000101</v>
      </c>
    </row>
    <row r="24" spans="1:16" ht="13.5" hidden="1" outlineLevel="6">
      <c r="A24" s="22">
        <v>32</v>
      </c>
      <c r="B24" s="23">
        <f>Subnet_Size-2</f>
        <v>28</v>
      </c>
      <c r="C24" s="24" t="str">
        <f t="shared" si="0"/>
        <v>10•251•129•28/32</v>
      </c>
      <c r="D24" s="24">
        <f t="shared" si="1"/>
      </c>
      <c r="E24" s="25">
        <f t="shared" si="2"/>
        <v>30</v>
      </c>
      <c r="F24" s="25">
        <f>IF(NOT(A23&gt;0),SUM({0,0,0,0}*{16777216,65536,256,1}),IF(CIDR="",0,IF(OR(B23&lt;0,CIDR=32),F23,F23+E23+2)))</f>
        <v>184254720</v>
      </c>
      <c r="G24" s="25">
        <f t="shared" si="3"/>
        <v>184254748</v>
      </c>
      <c r="H24" s="26">
        <f t="shared" si="4"/>
        <v>10</v>
      </c>
      <c r="I24" s="26">
        <f t="shared" si="5"/>
        <v>251</v>
      </c>
      <c r="J24" s="26">
        <f t="shared" si="6"/>
        <v>129</v>
      </c>
      <c r="K24" s="26">
        <f t="shared" si="7"/>
        <v>28</v>
      </c>
      <c r="L24" s="26"/>
      <c r="M24" s="30" t="s">
        <v>38</v>
      </c>
      <c r="N24" s="28" t="str">
        <f t="shared" si="8"/>
        <v>0A:FB:81:1C</v>
      </c>
      <c r="O24" s="28" t="str">
        <f t="shared" si="9"/>
        <v>012-373-201-034</v>
      </c>
      <c r="P24" s="28" t="str">
        <f t="shared" si="10"/>
        <v>00001010 11111011 10000001 00011100</v>
      </c>
    </row>
    <row r="25" spans="1:16" ht="13.5" hidden="1" outlineLevel="6">
      <c r="A25" s="22">
        <v>32</v>
      </c>
      <c r="B25" s="23">
        <f>Subnet_Size-1</f>
        <v>29</v>
      </c>
      <c r="C25" s="24" t="str">
        <f t="shared" si="0"/>
        <v>10•251•129•29/32</v>
      </c>
      <c r="D25" s="24">
        <f t="shared" si="1"/>
      </c>
      <c r="E25" s="25">
        <f t="shared" si="2"/>
        <v>30</v>
      </c>
      <c r="F25" s="25">
        <f>IF(NOT(A24&gt;0),SUM({0,0,0,0}*{16777216,65536,256,1}),IF(CIDR="",0,IF(OR(B24&lt;0,CIDR=32),F24,F24+E24+2)))</f>
        <v>184254720</v>
      </c>
      <c r="G25" s="25">
        <f t="shared" si="3"/>
        <v>184254749</v>
      </c>
      <c r="H25" s="26">
        <f t="shared" si="4"/>
        <v>10</v>
      </c>
      <c r="I25" s="26">
        <f t="shared" si="5"/>
        <v>251</v>
      </c>
      <c r="J25" s="26">
        <f t="shared" si="6"/>
        <v>129</v>
      </c>
      <c r="K25" s="26">
        <f t="shared" si="7"/>
        <v>29</v>
      </c>
      <c r="L25" s="26"/>
      <c r="M25" s="30" t="s">
        <v>578</v>
      </c>
      <c r="N25" s="28" t="str">
        <f t="shared" si="8"/>
        <v>0A:FB:81:1D</v>
      </c>
      <c r="O25" s="28" t="str">
        <f t="shared" si="9"/>
        <v>012-373-201-035</v>
      </c>
      <c r="P25" s="28" t="str">
        <f t="shared" si="10"/>
        <v>00001010 11111011 10000001 00011101</v>
      </c>
    </row>
    <row r="26" spans="1:16" ht="13.5" hidden="1" outlineLevel="6">
      <c r="A26" s="22">
        <v>32</v>
      </c>
      <c r="B26" s="23">
        <f>Subnet_Size-0</f>
        <v>30</v>
      </c>
      <c r="C26" s="24" t="str">
        <f t="shared" si="0"/>
        <v>10•251•129•30/32</v>
      </c>
      <c r="D26" s="24">
        <f t="shared" si="1"/>
      </c>
      <c r="E26" s="25">
        <f t="shared" si="2"/>
        <v>30</v>
      </c>
      <c r="F26" s="25">
        <f>IF(NOT(A25&gt;0),SUM({0,0,0,0}*{16777216,65536,256,1}),IF(CIDR="",0,IF(OR(B25&lt;0,CIDR=32),F25,F25+E25+2)))</f>
        <v>184254720</v>
      </c>
      <c r="G26" s="25">
        <f t="shared" si="3"/>
        <v>184254750</v>
      </c>
      <c r="H26" s="26">
        <f t="shared" si="4"/>
        <v>10</v>
      </c>
      <c r="I26" s="26">
        <f t="shared" si="5"/>
        <v>251</v>
      </c>
      <c r="J26" s="26">
        <f t="shared" si="6"/>
        <v>129</v>
      </c>
      <c r="K26" s="26">
        <f t="shared" si="7"/>
        <v>30</v>
      </c>
      <c r="L26" s="26"/>
      <c r="M26" s="30" t="s">
        <v>579</v>
      </c>
      <c r="N26" s="28" t="str">
        <f t="shared" si="8"/>
        <v>0A:FB:81:1E</v>
      </c>
      <c r="O26" s="28" t="str">
        <f t="shared" si="9"/>
        <v>012-373-201-036</v>
      </c>
      <c r="P26" s="28" t="str">
        <f t="shared" si="10"/>
        <v>00001010 11111011 10000001 00011110</v>
      </c>
    </row>
    <row r="27" spans="1:16" ht="13.5" hidden="1" outlineLevel="5">
      <c r="A27" s="22">
        <v>27</v>
      </c>
      <c r="B27" s="23"/>
      <c r="C27" s="24" t="str">
        <f t="shared" si="0"/>
        <v>10•251•129•32/27</v>
      </c>
      <c r="D27" s="24" t="str">
        <f t="shared" si="1"/>
        <v>255•255•255•224</v>
      </c>
      <c r="E27" s="25">
        <f t="shared" si="2"/>
        <v>30</v>
      </c>
      <c r="F27" s="25">
        <f>IF(NOT(A26&gt;0),SUM({0,0,0,0}*{16777216,65536,256,1}),IF(CIDR="",0,IF(OR(B26&lt;0,CIDR=32),F26,F26+E26+2)))</f>
        <v>184254752</v>
      </c>
      <c r="G27" s="25">
        <f t="shared" si="3"/>
        <v>184254752</v>
      </c>
      <c r="H27" s="26">
        <f t="shared" si="4"/>
        <v>10</v>
      </c>
      <c r="I27" s="26">
        <f t="shared" si="5"/>
        <v>251</v>
      </c>
      <c r="J27" s="26">
        <f t="shared" si="6"/>
        <v>129</v>
      </c>
      <c r="K27" s="26">
        <f t="shared" si="7"/>
        <v>32</v>
      </c>
      <c r="L27" s="26"/>
      <c r="M27" s="30" t="s">
        <v>226</v>
      </c>
      <c r="N27" s="28" t="str">
        <f t="shared" si="8"/>
        <v>0A:FB:81:20</v>
      </c>
      <c r="O27" s="28" t="str">
        <f t="shared" si="9"/>
        <v>012-373-201-040</v>
      </c>
      <c r="P27" s="28" t="str">
        <f t="shared" si="10"/>
        <v>00001010 11111011 10000001 00100000</v>
      </c>
    </row>
    <row r="28" spans="1:16" ht="13.5" hidden="1" outlineLevel="5">
      <c r="A28" s="22">
        <v>27</v>
      </c>
      <c r="B28" s="23"/>
      <c r="C28" s="24" t="str">
        <f t="shared" si="0"/>
        <v>10•251•129•64/27</v>
      </c>
      <c r="D28" s="24" t="str">
        <f t="shared" si="1"/>
        <v>255•255•255•224</v>
      </c>
      <c r="E28" s="25">
        <f t="shared" si="2"/>
        <v>30</v>
      </c>
      <c r="F28" s="25">
        <f>IF(NOT(A27&gt;0),SUM({0,0,0,0}*{16777216,65536,256,1}),IF(CIDR="",0,IF(OR(B27&lt;0,CIDR=32),F27,F27+E27+2)))</f>
        <v>184254784</v>
      </c>
      <c r="G28" s="25">
        <f t="shared" si="3"/>
        <v>184254784</v>
      </c>
      <c r="H28" s="26">
        <f t="shared" si="4"/>
        <v>10</v>
      </c>
      <c r="I28" s="26">
        <f t="shared" si="5"/>
        <v>251</v>
      </c>
      <c r="J28" s="26">
        <f t="shared" si="6"/>
        <v>129</v>
      </c>
      <c r="K28" s="26">
        <f t="shared" si="7"/>
        <v>64</v>
      </c>
      <c r="L28" s="26"/>
      <c r="M28" s="30" t="s">
        <v>227</v>
      </c>
      <c r="N28" s="28" t="str">
        <f t="shared" si="8"/>
        <v>0A:FB:81:40</v>
      </c>
      <c r="O28" s="28" t="str">
        <f t="shared" si="9"/>
        <v>012-373-201-100</v>
      </c>
      <c r="P28" s="28" t="str">
        <f t="shared" si="10"/>
        <v>00001010 11111011 10000001 01000000</v>
      </c>
    </row>
    <row r="29" spans="1:16" ht="13.5" hidden="1" outlineLevel="5">
      <c r="A29" s="22">
        <v>27</v>
      </c>
      <c r="B29" s="23"/>
      <c r="C29" s="24" t="str">
        <f t="shared" si="0"/>
        <v>10•251•129•96/27</v>
      </c>
      <c r="D29" s="24" t="str">
        <f t="shared" si="1"/>
        <v>255•255•255•224</v>
      </c>
      <c r="E29" s="25">
        <f t="shared" si="2"/>
        <v>30</v>
      </c>
      <c r="F29" s="25">
        <f>IF(NOT(A28&gt;0),SUM({0,0,0,0}*{16777216,65536,256,1}),IF(CIDR="",0,IF(OR(B28&lt;0,CIDR=32),F28,F28+E28+2)))</f>
        <v>184254816</v>
      </c>
      <c r="G29" s="25">
        <f t="shared" si="3"/>
        <v>184254816</v>
      </c>
      <c r="H29" s="26">
        <f t="shared" si="4"/>
        <v>10</v>
      </c>
      <c r="I29" s="26">
        <f t="shared" si="5"/>
        <v>251</v>
      </c>
      <c r="J29" s="26">
        <f t="shared" si="6"/>
        <v>129</v>
      </c>
      <c r="K29" s="26">
        <f t="shared" si="7"/>
        <v>96</v>
      </c>
      <c r="L29" s="26"/>
      <c r="M29" s="30" t="s">
        <v>228</v>
      </c>
      <c r="N29" s="28" t="str">
        <f t="shared" si="8"/>
        <v>0A:FB:81:60</v>
      </c>
      <c r="O29" s="28" t="str">
        <f t="shared" si="9"/>
        <v>012-373-201-140</v>
      </c>
      <c r="P29" s="28" t="str">
        <f t="shared" si="10"/>
        <v>00001010 11111011 10000001 01100000</v>
      </c>
    </row>
    <row r="30" spans="1:16" ht="13.5" hidden="1" outlineLevel="5" collapsed="1">
      <c r="A30" s="22">
        <v>27</v>
      </c>
      <c r="B30" s="23"/>
      <c r="C30" s="24" t="str">
        <f t="shared" si="0"/>
        <v>10•251•129•128/27</v>
      </c>
      <c r="D30" s="24" t="str">
        <f t="shared" si="1"/>
        <v>255•255•255•224</v>
      </c>
      <c r="E30" s="25">
        <f t="shared" si="2"/>
        <v>30</v>
      </c>
      <c r="F30" s="25">
        <f>IF(NOT(A29&gt;0),SUM({0,0,0,0}*{16777216,65536,256,1}),IF(CIDR="",0,IF(OR(B29&lt;0,CIDR=32),F29,F29+E29+2)))</f>
        <v>184254848</v>
      </c>
      <c r="G30" s="25">
        <f t="shared" si="3"/>
        <v>184254848</v>
      </c>
      <c r="H30" s="26">
        <f t="shared" si="4"/>
        <v>10</v>
      </c>
      <c r="I30" s="26">
        <f t="shared" si="5"/>
        <v>251</v>
      </c>
      <c r="J30" s="26">
        <f t="shared" si="6"/>
        <v>129</v>
      </c>
      <c r="K30" s="26">
        <f t="shared" si="7"/>
        <v>128</v>
      </c>
      <c r="L30" s="26"/>
      <c r="M30" s="30" t="s">
        <v>229</v>
      </c>
      <c r="N30" s="28" t="str">
        <f t="shared" si="8"/>
        <v>0A:FB:81:80</v>
      </c>
      <c r="O30" s="28" t="str">
        <f t="shared" si="9"/>
        <v>012-373-201-200</v>
      </c>
      <c r="P30" s="28" t="str">
        <f t="shared" si="10"/>
        <v>00001010 11111011 10000001 10000000</v>
      </c>
    </row>
    <row r="31" spans="1:16" ht="13.5" hidden="1" outlineLevel="6">
      <c r="A31" s="22">
        <v>32</v>
      </c>
      <c r="B31" s="23"/>
      <c r="C31" s="24" t="str">
        <f t="shared" si="0"/>
        <v>10•251•129•129/32</v>
      </c>
      <c r="D31" s="24">
        <f t="shared" si="1"/>
      </c>
      <c r="E31" s="25">
        <f t="shared" si="2"/>
        <v>30</v>
      </c>
      <c r="F31" s="25">
        <f>IF(NOT(A30&gt;0),SUM({0,0,0,0}*{16777216,65536,256,1}),IF(CIDR="",0,IF(OR(B30&lt;0,CIDR=32),F30,F30+E30+2)))</f>
        <v>184254848</v>
      </c>
      <c r="G31" s="25">
        <f t="shared" si="3"/>
        <v>184254849</v>
      </c>
      <c r="H31" s="26">
        <f t="shared" si="4"/>
        <v>10</v>
      </c>
      <c r="I31" s="26">
        <f t="shared" si="5"/>
        <v>251</v>
      </c>
      <c r="J31" s="26">
        <f t="shared" si="6"/>
        <v>129</v>
      </c>
      <c r="K31" s="26">
        <f t="shared" si="7"/>
        <v>129</v>
      </c>
      <c r="L31" s="26"/>
      <c r="M31" s="30" t="s">
        <v>580</v>
      </c>
      <c r="N31" s="28" t="str">
        <f t="shared" si="8"/>
        <v>0A:FB:81:81</v>
      </c>
      <c r="O31" s="28" t="str">
        <f t="shared" si="9"/>
        <v>012-373-201-201</v>
      </c>
      <c r="P31" s="28" t="str">
        <f t="shared" si="10"/>
        <v>00001010 11111011 10000001 10000001</v>
      </c>
    </row>
    <row r="32" spans="1:16" ht="13.5" hidden="1" outlineLevel="6">
      <c r="A32" s="22">
        <v>32</v>
      </c>
      <c r="B32" s="23"/>
      <c r="C32" s="24" t="str">
        <f t="shared" si="0"/>
        <v>10•251•129•130/32</v>
      </c>
      <c r="D32" s="24">
        <f t="shared" si="1"/>
      </c>
      <c r="E32" s="25">
        <f t="shared" si="2"/>
        <v>30</v>
      </c>
      <c r="F32" s="25">
        <f>IF(NOT(A31&gt;0),SUM({0,0,0,0}*{16777216,65536,256,1}),IF(CIDR="",0,IF(OR(B31&lt;0,CIDR=32),F31,F31+E31+2)))</f>
        <v>184254848</v>
      </c>
      <c r="G32" s="25">
        <f t="shared" si="3"/>
        <v>184254850</v>
      </c>
      <c r="H32" s="26">
        <f t="shared" si="4"/>
        <v>10</v>
      </c>
      <c r="I32" s="26">
        <f t="shared" si="5"/>
        <v>251</v>
      </c>
      <c r="J32" s="26">
        <f t="shared" si="6"/>
        <v>129</v>
      </c>
      <c r="K32" s="26">
        <f t="shared" si="7"/>
        <v>130</v>
      </c>
      <c r="L32" s="26"/>
      <c r="M32" s="30" t="s">
        <v>236</v>
      </c>
      <c r="N32" s="28" t="str">
        <f t="shared" si="8"/>
        <v>0A:FB:81:82</v>
      </c>
      <c r="O32" s="28" t="str">
        <f t="shared" si="9"/>
        <v>012-373-201-202</v>
      </c>
      <c r="P32" s="28" t="str">
        <f t="shared" si="10"/>
        <v>00001010 11111011 10000001 10000010</v>
      </c>
    </row>
    <row r="33" spans="1:16" ht="13.5" hidden="1" outlineLevel="6">
      <c r="A33" s="22">
        <v>32</v>
      </c>
      <c r="B33" s="23"/>
      <c r="C33" s="24" t="str">
        <f t="shared" si="0"/>
        <v>10•251•129•131/32</v>
      </c>
      <c r="D33" s="24">
        <f t="shared" si="1"/>
      </c>
      <c r="E33" s="25">
        <f t="shared" si="2"/>
        <v>30</v>
      </c>
      <c r="F33" s="25">
        <f>IF(NOT(A32&gt;0),SUM({0,0,0,0}*{16777216,65536,256,1}),IF(CIDR="",0,IF(OR(B32&lt;0,CIDR=32),F32,F32+E32+2)))</f>
        <v>184254848</v>
      </c>
      <c r="G33" s="25">
        <f t="shared" si="3"/>
        <v>184254851</v>
      </c>
      <c r="H33" s="26">
        <f t="shared" si="4"/>
        <v>10</v>
      </c>
      <c r="I33" s="26">
        <f t="shared" si="5"/>
        <v>251</v>
      </c>
      <c r="J33" s="26">
        <f t="shared" si="6"/>
        <v>129</v>
      </c>
      <c r="K33" s="26">
        <f t="shared" si="7"/>
        <v>131</v>
      </c>
      <c r="L33" s="26"/>
      <c r="M33" s="30" t="s">
        <v>235</v>
      </c>
      <c r="N33" s="28" t="str">
        <f t="shared" si="8"/>
        <v>0A:FB:81:83</v>
      </c>
      <c r="O33" s="28" t="str">
        <f t="shared" si="9"/>
        <v>012-373-201-203</v>
      </c>
      <c r="P33" s="28" t="str">
        <f t="shared" si="10"/>
        <v>00001010 11111011 10000001 10000011</v>
      </c>
    </row>
    <row r="34" spans="1:16" ht="13.5" hidden="1" outlineLevel="6">
      <c r="A34" s="22">
        <v>32</v>
      </c>
      <c r="B34" s="23">
        <v>12</v>
      </c>
      <c r="C34" s="24" t="str">
        <f t="shared" si="0"/>
        <v>10•251•129•140/32</v>
      </c>
      <c r="D34" s="24">
        <f t="shared" si="1"/>
      </c>
      <c r="E34" s="25">
        <f t="shared" si="2"/>
        <v>30</v>
      </c>
      <c r="F34" s="25">
        <f>IF(NOT(A33&gt;0),SUM({0,0,0,0}*{16777216,65536,256,1}),IF(CIDR="",0,IF(OR(B33&lt;0,CIDR=32),F33,F33+E33+2)))</f>
        <v>184254848</v>
      </c>
      <c r="G34" s="25">
        <f t="shared" si="3"/>
        <v>184254860</v>
      </c>
      <c r="H34" s="26">
        <f t="shared" si="4"/>
        <v>10</v>
      </c>
      <c r="I34" s="26">
        <f t="shared" si="5"/>
        <v>251</v>
      </c>
      <c r="J34" s="26">
        <f t="shared" si="6"/>
        <v>129</v>
      </c>
      <c r="K34" s="26">
        <f t="shared" si="7"/>
        <v>140</v>
      </c>
      <c r="L34" s="26"/>
      <c r="M34" s="30" t="s">
        <v>237</v>
      </c>
      <c r="N34" s="28" t="str">
        <f t="shared" si="8"/>
        <v>0A:FB:81:8C</v>
      </c>
      <c r="O34" s="28" t="str">
        <f t="shared" si="9"/>
        <v>012-373-201-214</v>
      </c>
      <c r="P34" s="28" t="str">
        <f t="shared" si="10"/>
        <v>00001010 11111011 10000001 10001100</v>
      </c>
    </row>
    <row r="35" spans="1:16" ht="13.5" hidden="1" outlineLevel="6">
      <c r="A35" s="22">
        <v>32</v>
      </c>
      <c r="B35" s="23"/>
      <c r="C35" s="24" t="str">
        <f aca="true" t="shared" si="11" ref="C35:C66">IF(CIDR="","",CONCATENATE(TEXT(H35,0),Dot,TEXT(I35,0),Dot,TEXT(J35,0),Dot,TEXT(K35,0),IF(Append_CIDR,CONCATENATE("/",TEXT(CIDR,0)),"")))</f>
        <v>10•251•129•141/32</v>
      </c>
      <c r="D35" s="24">
        <f aca="true" t="shared" si="12" ref="D35:D66">IF(OR(CIDR=32,CIDR=""),"",VLOOKUP(CIDR,CIDR_Mask,2))</f>
      </c>
      <c r="E35" s="25">
        <f aca="true" t="shared" si="13" ref="E35:E66">IF(CIDR="",0,IF(CIDR&lt;31,VLOOKUP(CIDR,CIDR_Mask,8),E34))</f>
        <v>30</v>
      </c>
      <c r="F35" s="25">
        <f>IF(NOT(A34&gt;0),SUM({0,0,0,0}*{16777216,65536,256,1}),IF(CIDR="",0,IF(OR(B34&lt;0,CIDR=32),F34,F34+E34+2)))</f>
        <v>184254848</v>
      </c>
      <c r="G35" s="25">
        <f aca="true" t="shared" si="14" ref="G35:G66">IF(AND(CIDR=32,Host_No=0),G34+1,IF(Host_No&gt;0,Subnet_Addr+Host_No,Subnet_Addr))</f>
        <v>184254861</v>
      </c>
      <c r="H35" s="26">
        <f aca="true" t="shared" si="15" ref="H35:H66">IF(CIDR="","",FLOOR(Host_Addr/16777216,1))</f>
        <v>10</v>
      </c>
      <c r="I35" s="26">
        <f aca="true" t="shared" si="16" ref="I35:I66">IF(CIDR="","",FLOOR((Host_Addr-H35*16777216)/65536,1))</f>
        <v>251</v>
      </c>
      <c r="J35" s="26">
        <f aca="true" t="shared" si="17" ref="J35:J66">IF(CIDR="","",FLOOR((Host_Addr-H35*16777216-I35*65536)/256,1))</f>
        <v>129</v>
      </c>
      <c r="K35" s="26">
        <f aca="true" t="shared" si="18" ref="K35:K66">IF(CIDR="","",Host_Addr-H35*16777216-I35*65536-J35*256)</f>
        <v>141</v>
      </c>
      <c r="L35" s="26"/>
      <c r="M35" s="30" t="s">
        <v>238</v>
      </c>
      <c r="N35" s="28" t="str">
        <f aca="true" t="shared" si="19" ref="N35:N66">IF(CIDR&gt;0,CONCATENATE(VLOOKUP(Octet_1,Map256,Hex),HexSep,VLOOKUP(Octet_2,Map256,Hex),HexSep,VLOOKUP(Octet_3,Map256,Hex),HexSep,VLOOKUP(Octet_4,Map256,Hex)),"")</f>
        <v>0A:FB:81:8D</v>
      </c>
      <c r="O35" s="28" t="str">
        <f aca="true" t="shared" si="20" ref="O35:O66">IF(CIDR&gt;0,CONCATENATE(VLOOKUP(Octet_1,Map256,Octal),OctSep,VLOOKUP(Octet_2,Map256,Octal),OctSep,VLOOKUP(Octet_3,Map256,Octal),OctSep,VLOOKUP(Octet_4,Map256,Octal)),"")</f>
        <v>012-373-201-215</v>
      </c>
      <c r="P35" s="28" t="str">
        <f aca="true" t="shared" si="21" ref="P35:P66">IF(CIDR&gt;0,CONCATENATE(VLOOKUP(Octet_1,Map256,Binary),BinSep,VLOOKUP(Octet_2,Map256,Binary),BinSep,VLOOKUP(Octet_3,Map256,Binary),BinSep,VLOOKUP(Octet_4,Map256,Binary)),"")</f>
        <v>00001010 11111011 10000001 10001101</v>
      </c>
    </row>
    <row r="36" spans="1:16" ht="13.5" hidden="1" outlineLevel="6">
      <c r="A36" s="22">
        <v>32</v>
      </c>
      <c r="B36" s="23"/>
      <c r="C36" s="24" t="str">
        <f t="shared" si="11"/>
        <v>10•251•129•142/32</v>
      </c>
      <c r="D36" s="24">
        <f t="shared" si="12"/>
      </c>
      <c r="E36" s="25">
        <f t="shared" si="13"/>
        <v>30</v>
      </c>
      <c r="F36" s="25">
        <f>IF(NOT(A35&gt;0),SUM({0,0,0,0}*{16777216,65536,256,1}),IF(CIDR="",0,IF(OR(B35&lt;0,CIDR=32),F35,F35+E35+2)))</f>
        <v>184254848</v>
      </c>
      <c r="G36" s="25">
        <f t="shared" si="14"/>
        <v>184254862</v>
      </c>
      <c r="H36" s="26">
        <f t="shared" si="15"/>
        <v>10</v>
      </c>
      <c r="I36" s="26">
        <f t="shared" si="16"/>
        <v>251</v>
      </c>
      <c r="J36" s="26">
        <f t="shared" si="17"/>
        <v>129</v>
      </c>
      <c r="K36" s="26">
        <f t="shared" si="18"/>
        <v>142</v>
      </c>
      <c r="L36" s="26"/>
      <c r="M36" s="30" t="s">
        <v>239</v>
      </c>
      <c r="N36" s="28" t="str">
        <f t="shared" si="19"/>
        <v>0A:FB:81:8E</v>
      </c>
      <c r="O36" s="28" t="str">
        <f t="shared" si="20"/>
        <v>012-373-201-216</v>
      </c>
      <c r="P36" s="28" t="str">
        <f t="shared" si="21"/>
        <v>00001010 11111011 10000001 10001110</v>
      </c>
    </row>
    <row r="37" spans="1:16" ht="13.5" hidden="1" outlineLevel="6">
      <c r="A37" s="22">
        <v>32</v>
      </c>
      <c r="B37" s="23"/>
      <c r="C37" s="24" t="str">
        <f t="shared" si="11"/>
        <v>10•251•129•143/32</v>
      </c>
      <c r="D37" s="24">
        <f t="shared" si="12"/>
      </c>
      <c r="E37" s="25">
        <f t="shared" si="13"/>
        <v>30</v>
      </c>
      <c r="F37" s="25">
        <f>IF(NOT(A36&gt;0),SUM({0,0,0,0}*{16777216,65536,256,1}),IF(CIDR="",0,IF(OR(B36&lt;0,CIDR=32),F36,F36+E36+2)))</f>
        <v>184254848</v>
      </c>
      <c r="G37" s="25">
        <f t="shared" si="14"/>
        <v>184254863</v>
      </c>
      <c r="H37" s="26">
        <f t="shared" si="15"/>
        <v>10</v>
      </c>
      <c r="I37" s="26">
        <f t="shared" si="16"/>
        <v>251</v>
      </c>
      <c r="J37" s="26">
        <f t="shared" si="17"/>
        <v>129</v>
      </c>
      <c r="K37" s="26">
        <f t="shared" si="18"/>
        <v>143</v>
      </c>
      <c r="L37" s="26"/>
      <c r="M37" s="30" t="s">
        <v>240</v>
      </c>
      <c r="N37" s="28" t="str">
        <f t="shared" si="19"/>
        <v>0A:FB:81:8F</v>
      </c>
      <c r="O37" s="28" t="str">
        <f t="shared" si="20"/>
        <v>012-373-201-217</v>
      </c>
      <c r="P37" s="28" t="str">
        <f t="shared" si="21"/>
        <v>00001010 11111011 10000001 10001111</v>
      </c>
    </row>
    <row r="38" spans="1:16" ht="13.5" hidden="1" outlineLevel="6">
      <c r="A38" s="22">
        <v>32</v>
      </c>
      <c r="B38" s="23">
        <v>25</v>
      </c>
      <c r="C38" s="24" t="str">
        <f t="shared" si="11"/>
        <v>10•251•129•153/32</v>
      </c>
      <c r="D38" s="24">
        <f t="shared" si="12"/>
      </c>
      <c r="E38" s="25">
        <f t="shared" si="13"/>
        <v>30</v>
      </c>
      <c r="F38" s="25">
        <f>IF(NOT(A37&gt;0),SUM({0,0,0,0}*{16777216,65536,256,1}),IF(CIDR="",0,IF(OR(B37&lt;0,CIDR=32),F37,F37+E37+2)))</f>
        <v>184254848</v>
      </c>
      <c r="G38" s="25">
        <f t="shared" si="14"/>
        <v>184254873</v>
      </c>
      <c r="H38" s="26">
        <f t="shared" si="15"/>
        <v>10</v>
      </c>
      <c r="I38" s="26">
        <f t="shared" si="16"/>
        <v>251</v>
      </c>
      <c r="J38" s="26">
        <f t="shared" si="17"/>
        <v>129</v>
      </c>
      <c r="K38" s="26">
        <f t="shared" si="18"/>
        <v>153</v>
      </c>
      <c r="L38" s="26"/>
      <c r="M38" s="30" t="s">
        <v>241</v>
      </c>
      <c r="N38" s="28" t="str">
        <f t="shared" si="19"/>
        <v>0A:FB:81:99</v>
      </c>
      <c r="O38" s="28" t="str">
        <f t="shared" si="20"/>
        <v>012-373-201-231</v>
      </c>
      <c r="P38" s="28" t="str">
        <f t="shared" si="21"/>
        <v>00001010 11111011 10000001 10011001</v>
      </c>
    </row>
    <row r="39" spans="1:16" ht="13.5" hidden="1" outlineLevel="6">
      <c r="A39" s="22">
        <v>32</v>
      </c>
      <c r="B39" s="23">
        <v>26</v>
      </c>
      <c r="C39" s="24" t="str">
        <f t="shared" si="11"/>
        <v>10•251•129•154/32</v>
      </c>
      <c r="D39" s="24">
        <f t="shared" si="12"/>
      </c>
      <c r="E39" s="25">
        <f t="shared" si="13"/>
        <v>30</v>
      </c>
      <c r="F39" s="25">
        <f>IF(NOT(A38&gt;0),SUM({0,0,0,0}*{16777216,65536,256,1}),IF(CIDR="",0,IF(OR(B38&lt;0,CIDR=32),F38,F38+E38+2)))</f>
        <v>184254848</v>
      </c>
      <c r="G39" s="25">
        <f t="shared" si="14"/>
        <v>184254874</v>
      </c>
      <c r="H39" s="26">
        <f t="shared" si="15"/>
        <v>10</v>
      </c>
      <c r="I39" s="26">
        <f t="shared" si="16"/>
        <v>251</v>
      </c>
      <c r="J39" s="26">
        <f t="shared" si="17"/>
        <v>129</v>
      </c>
      <c r="K39" s="26">
        <f t="shared" si="18"/>
        <v>154</v>
      </c>
      <c r="L39" s="26"/>
      <c r="M39" s="30" t="s">
        <v>242</v>
      </c>
      <c r="N39" s="28" t="str">
        <f t="shared" si="19"/>
        <v>0A:FB:81:9A</v>
      </c>
      <c r="O39" s="28" t="str">
        <f t="shared" si="20"/>
        <v>012-373-201-232</v>
      </c>
      <c r="P39" s="28" t="str">
        <f t="shared" si="21"/>
        <v>00001010 11111011 10000001 10011010</v>
      </c>
    </row>
    <row r="40" spans="1:16" ht="13.5" hidden="1" outlineLevel="6">
      <c r="A40" s="22">
        <v>32</v>
      </c>
      <c r="B40" s="23"/>
      <c r="C40" s="24" t="str">
        <f t="shared" si="11"/>
        <v>10•251•129•155/32</v>
      </c>
      <c r="D40" s="24">
        <f t="shared" si="12"/>
      </c>
      <c r="E40" s="25">
        <f t="shared" si="13"/>
        <v>30</v>
      </c>
      <c r="F40" s="25">
        <f>IF(NOT(A39&gt;0),SUM({0,0,0,0}*{16777216,65536,256,1}),IF(CIDR="",0,IF(OR(B39&lt;0,CIDR=32),F39,F39+E39+2)))</f>
        <v>184254848</v>
      </c>
      <c r="G40" s="25">
        <f t="shared" si="14"/>
        <v>184254875</v>
      </c>
      <c r="H40" s="26">
        <f t="shared" si="15"/>
        <v>10</v>
      </c>
      <c r="I40" s="26">
        <f t="shared" si="16"/>
        <v>251</v>
      </c>
      <c r="J40" s="26">
        <f t="shared" si="17"/>
        <v>129</v>
      </c>
      <c r="K40" s="26">
        <f t="shared" si="18"/>
        <v>155</v>
      </c>
      <c r="L40" s="26"/>
      <c r="M40" s="30" t="s">
        <v>243</v>
      </c>
      <c r="N40" s="28" t="str">
        <f t="shared" si="19"/>
        <v>0A:FB:81:9B</v>
      </c>
      <c r="O40" s="28" t="str">
        <f t="shared" si="20"/>
        <v>012-373-201-233</v>
      </c>
      <c r="P40" s="28" t="str">
        <f t="shared" si="21"/>
        <v>00001010 11111011 10000001 10011011</v>
      </c>
    </row>
    <row r="41" spans="1:16" ht="13.5" hidden="1" outlineLevel="6">
      <c r="A41" s="22">
        <v>32</v>
      </c>
      <c r="B41" s="23">
        <f>Subnet_Size-1</f>
        <v>29</v>
      </c>
      <c r="C41" s="24" t="str">
        <f t="shared" si="11"/>
        <v>10•251•129•157/32</v>
      </c>
      <c r="D41" s="24">
        <f t="shared" si="12"/>
      </c>
      <c r="E41" s="25">
        <f t="shared" si="13"/>
        <v>30</v>
      </c>
      <c r="F41" s="25">
        <f>IF(NOT(A40&gt;0),SUM({0,0,0,0}*{16777216,65536,256,1}),IF(CIDR="",0,IF(OR(B40&lt;0,CIDR=32),F40,F40+E40+2)))</f>
        <v>184254848</v>
      </c>
      <c r="G41" s="25">
        <f t="shared" si="14"/>
        <v>184254877</v>
      </c>
      <c r="H41" s="26">
        <f t="shared" si="15"/>
        <v>10</v>
      </c>
      <c r="I41" s="26">
        <f t="shared" si="16"/>
        <v>251</v>
      </c>
      <c r="J41" s="26">
        <f t="shared" si="17"/>
        <v>129</v>
      </c>
      <c r="K41" s="26">
        <f t="shared" si="18"/>
        <v>157</v>
      </c>
      <c r="L41" s="26"/>
      <c r="M41" s="30" t="s">
        <v>244</v>
      </c>
      <c r="N41" s="28" t="str">
        <f t="shared" si="19"/>
        <v>0A:FB:81:9D</v>
      </c>
      <c r="O41" s="28" t="str">
        <f t="shared" si="20"/>
        <v>012-373-201-235</v>
      </c>
      <c r="P41" s="28" t="str">
        <f t="shared" si="21"/>
        <v>00001010 11111011 10000001 10011101</v>
      </c>
    </row>
    <row r="42" spans="1:16" ht="13.5" hidden="1" outlineLevel="6">
      <c r="A42" s="22">
        <v>32</v>
      </c>
      <c r="B42" s="23">
        <f>Subnet_Size-0</f>
        <v>30</v>
      </c>
      <c r="C42" s="24" t="str">
        <f t="shared" si="11"/>
        <v>10•251•129•158/32</v>
      </c>
      <c r="D42" s="24">
        <f t="shared" si="12"/>
      </c>
      <c r="E42" s="25">
        <f t="shared" si="13"/>
        <v>30</v>
      </c>
      <c r="F42" s="25">
        <f>IF(NOT(A41&gt;0),SUM({0,0,0,0}*{16777216,65536,256,1}),IF(CIDR="",0,IF(OR(B41&lt;0,CIDR=32),F41,F41+E41+2)))</f>
        <v>184254848</v>
      </c>
      <c r="G42" s="25">
        <f t="shared" si="14"/>
        <v>184254878</v>
      </c>
      <c r="H42" s="26">
        <f t="shared" si="15"/>
        <v>10</v>
      </c>
      <c r="I42" s="26">
        <f t="shared" si="16"/>
        <v>251</v>
      </c>
      <c r="J42" s="26">
        <f t="shared" si="17"/>
        <v>129</v>
      </c>
      <c r="K42" s="26">
        <f t="shared" si="18"/>
        <v>158</v>
      </c>
      <c r="L42" s="26"/>
      <c r="M42" s="30" t="s">
        <v>245</v>
      </c>
      <c r="N42" s="28" t="str">
        <f t="shared" si="19"/>
        <v>0A:FB:81:9E</v>
      </c>
      <c r="O42" s="28" t="str">
        <f t="shared" si="20"/>
        <v>012-373-201-236</v>
      </c>
      <c r="P42" s="28" t="str">
        <f t="shared" si="21"/>
        <v>00001010 11111011 10000001 10011110</v>
      </c>
    </row>
    <row r="43" spans="1:16" ht="13.5" hidden="1" outlineLevel="5">
      <c r="A43" s="22">
        <v>27</v>
      </c>
      <c r="B43" s="23"/>
      <c r="C43" s="24" t="str">
        <f t="shared" si="11"/>
        <v>10•251•129•160/27</v>
      </c>
      <c r="D43" s="24" t="str">
        <f t="shared" si="12"/>
        <v>255•255•255•224</v>
      </c>
      <c r="E43" s="25">
        <f t="shared" si="13"/>
        <v>30</v>
      </c>
      <c r="F43" s="25">
        <f>IF(NOT(A42&gt;0),SUM({0,0,0,0}*{16777216,65536,256,1}),IF(CIDR="",0,IF(OR(B42&lt;0,CIDR=32),F42,F42+E42+2)))</f>
        <v>184254880</v>
      </c>
      <c r="G43" s="25">
        <f t="shared" si="14"/>
        <v>184254880</v>
      </c>
      <c r="H43" s="26">
        <f t="shared" si="15"/>
        <v>10</v>
      </c>
      <c r="I43" s="26">
        <f t="shared" si="16"/>
        <v>251</v>
      </c>
      <c r="J43" s="26">
        <f t="shared" si="17"/>
        <v>129</v>
      </c>
      <c r="K43" s="26">
        <f t="shared" si="18"/>
        <v>160</v>
      </c>
      <c r="L43" s="26"/>
      <c r="M43" s="30" t="s">
        <v>230</v>
      </c>
      <c r="N43" s="28" t="str">
        <f t="shared" si="19"/>
        <v>0A:FB:81:A0</v>
      </c>
      <c r="O43" s="28" t="str">
        <f t="shared" si="20"/>
        <v>012-373-201-240</v>
      </c>
      <c r="P43" s="28" t="str">
        <f t="shared" si="21"/>
        <v>00001010 11111011 10000001 10100000</v>
      </c>
    </row>
    <row r="44" spans="1:16" ht="13.5" hidden="1" outlineLevel="5" collapsed="1">
      <c r="A44" s="22">
        <v>27</v>
      </c>
      <c r="B44" s="23"/>
      <c r="C44" s="24" t="str">
        <f t="shared" si="11"/>
        <v>10•251•129•192/27</v>
      </c>
      <c r="D44" s="24" t="str">
        <f t="shared" si="12"/>
        <v>255•255•255•224</v>
      </c>
      <c r="E44" s="25">
        <f t="shared" si="13"/>
        <v>30</v>
      </c>
      <c r="F44" s="25">
        <f>IF(NOT(A43&gt;0),SUM({0,0,0,0}*{16777216,65536,256,1}),IF(CIDR="",0,IF(OR(B43&lt;0,CIDR=32),F43,F43+E43+2)))</f>
        <v>184254912</v>
      </c>
      <c r="G44" s="25">
        <f t="shared" si="14"/>
        <v>184254912</v>
      </c>
      <c r="H44" s="26">
        <f t="shared" si="15"/>
        <v>10</v>
      </c>
      <c r="I44" s="26">
        <f t="shared" si="16"/>
        <v>251</v>
      </c>
      <c r="J44" s="26">
        <f t="shared" si="17"/>
        <v>129</v>
      </c>
      <c r="K44" s="26">
        <f t="shared" si="18"/>
        <v>192</v>
      </c>
      <c r="L44" s="26"/>
      <c r="M44" s="30" t="s">
        <v>231</v>
      </c>
      <c r="N44" s="28" t="str">
        <f t="shared" si="19"/>
        <v>0A:FB:81:C0</v>
      </c>
      <c r="O44" s="28" t="str">
        <f t="shared" si="20"/>
        <v>012-373-201-300</v>
      </c>
      <c r="P44" s="28" t="str">
        <f t="shared" si="21"/>
        <v>00001010 11111011 10000001 11000000</v>
      </c>
    </row>
    <row r="45" spans="1:16" ht="13.5" hidden="1" outlineLevel="6">
      <c r="A45" s="22">
        <v>32</v>
      </c>
      <c r="B45" s="23">
        <v>1</v>
      </c>
      <c r="C45" s="24" t="str">
        <f t="shared" si="11"/>
        <v>10•251•129•193/32</v>
      </c>
      <c r="D45" s="24">
        <f t="shared" si="12"/>
      </c>
      <c r="E45" s="25">
        <f t="shared" si="13"/>
        <v>30</v>
      </c>
      <c r="F45" s="25">
        <f>IF(NOT(A44&gt;0),SUM({0,0,0,0}*{16777216,65536,256,1}),IF(CIDR="",0,IF(OR(B44&lt;0,CIDR=32),F44,F44+E44+2)))</f>
        <v>184254912</v>
      </c>
      <c r="G45" s="25">
        <f t="shared" si="14"/>
        <v>184254913</v>
      </c>
      <c r="H45" s="26">
        <f t="shared" si="15"/>
        <v>10</v>
      </c>
      <c r="I45" s="26">
        <f t="shared" si="16"/>
        <v>251</v>
      </c>
      <c r="J45" s="26">
        <f t="shared" si="17"/>
        <v>129</v>
      </c>
      <c r="K45" s="26">
        <f t="shared" si="18"/>
        <v>193</v>
      </c>
      <c r="L45" s="26"/>
      <c r="M45" s="30" t="s">
        <v>246</v>
      </c>
      <c r="N45" s="28" t="str">
        <f t="shared" si="19"/>
        <v>0A:FB:81:C1</v>
      </c>
      <c r="O45" s="28" t="str">
        <f t="shared" si="20"/>
        <v>012-373-201-301</v>
      </c>
      <c r="P45" s="28" t="str">
        <f t="shared" si="21"/>
        <v>00001010 11111011 10000001 11000001</v>
      </c>
    </row>
    <row r="46" spans="1:16" ht="13.5" hidden="1" outlineLevel="6">
      <c r="A46" s="22">
        <v>32</v>
      </c>
      <c r="B46" s="23">
        <v>2</v>
      </c>
      <c r="C46" s="24" t="str">
        <f t="shared" si="11"/>
        <v>10•251•129•194/32</v>
      </c>
      <c r="D46" s="24">
        <f t="shared" si="12"/>
      </c>
      <c r="E46" s="25">
        <f t="shared" si="13"/>
        <v>30</v>
      </c>
      <c r="F46" s="25">
        <f>IF(NOT(A45&gt;0),SUM({0,0,0,0}*{16777216,65536,256,1}),IF(CIDR="",0,IF(OR(B45&lt;0,CIDR=32),F45,F45+E45+2)))</f>
        <v>184254912</v>
      </c>
      <c r="G46" s="25">
        <f t="shared" si="14"/>
        <v>184254914</v>
      </c>
      <c r="H46" s="26">
        <f t="shared" si="15"/>
        <v>10</v>
      </c>
      <c r="I46" s="26">
        <f t="shared" si="16"/>
        <v>251</v>
      </c>
      <c r="J46" s="26">
        <f t="shared" si="17"/>
        <v>129</v>
      </c>
      <c r="K46" s="26">
        <f t="shared" si="18"/>
        <v>194</v>
      </c>
      <c r="L46" s="26"/>
      <c r="M46" s="30" t="s">
        <v>247</v>
      </c>
      <c r="N46" s="28" t="str">
        <f t="shared" si="19"/>
        <v>0A:FB:81:C2</v>
      </c>
      <c r="O46" s="28" t="str">
        <f t="shared" si="20"/>
        <v>012-373-201-302</v>
      </c>
      <c r="P46" s="28" t="str">
        <f t="shared" si="21"/>
        <v>00001010 11111011 10000001 11000010</v>
      </c>
    </row>
    <row r="47" spans="1:16" ht="13.5" hidden="1" outlineLevel="6">
      <c r="A47" s="22">
        <v>32</v>
      </c>
      <c r="B47" s="23">
        <v>3</v>
      </c>
      <c r="C47" s="24" t="str">
        <f t="shared" si="11"/>
        <v>10•251•129•195/32</v>
      </c>
      <c r="D47" s="24">
        <f t="shared" si="12"/>
      </c>
      <c r="E47" s="25">
        <f t="shared" si="13"/>
        <v>30</v>
      </c>
      <c r="F47" s="25">
        <f>IF(NOT(A46&gt;0),SUM({0,0,0,0}*{16777216,65536,256,1}),IF(CIDR="",0,IF(OR(B46&lt;0,CIDR=32),F46,F46+E46+2)))</f>
        <v>184254912</v>
      </c>
      <c r="G47" s="25">
        <f t="shared" si="14"/>
        <v>184254915</v>
      </c>
      <c r="H47" s="26">
        <f t="shared" si="15"/>
        <v>10</v>
      </c>
      <c r="I47" s="26">
        <f t="shared" si="16"/>
        <v>251</v>
      </c>
      <c r="J47" s="26">
        <f t="shared" si="17"/>
        <v>129</v>
      </c>
      <c r="K47" s="26">
        <f t="shared" si="18"/>
        <v>195</v>
      </c>
      <c r="L47" s="26"/>
      <c r="M47" s="30" t="s">
        <v>248</v>
      </c>
      <c r="N47" s="28" t="str">
        <f t="shared" si="19"/>
        <v>0A:FB:81:C3</v>
      </c>
      <c r="O47" s="28" t="str">
        <f t="shared" si="20"/>
        <v>012-373-201-303</v>
      </c>
      <c r="P47" s="28" t="str">
        <f t="shared" si="21"/>
        <v>00001010 11111011 10000001 11000011</v>
      </c>
    </row>
    <row r="48" spans="1:16" ht="13.5" hidden="1" outlineLevel="6">
      <c r="A48" s="22">
        <v>32</v>
      </c>
      <c r="B48" s="23">
        <v>4</v>
      </c>
      <c r="C48" s="24" t="str">
        <f t="shared" si="11"/>
        <v>10•251•129•196/32</v>
      </c>
      <c r="D48" s="24">
        <f t="shared" si="12"/>
      </c>
      <c r="E48" s="25">
        <f t="shared" si="13"/>
        <v>30</v>
      </c>
      <c r="F48" s="25">
        <f>IF(NOT(A47&gt;0),SUM({0,0,0,0}*{16777216,65536,256,1}),IF(CIDR="",0,IF(OR(B47&lt;0,CIDR=32),F47,F47+E47+2)))</f>
        <v>184254912</v>
      </c>
      <c r="G48" s="25">
        <f t="shared" si="14"/>
        <v>184254916</v>
      </c>
      <c r="H48" s="26">
        <f t="shared" si="15"/>
        <v>10</v>
      </c>
      <c r="I48" s="26">
        <f t="shared" si="16"/>
        <v>251</v>
      </c>
      <c r="J48" s="26">
        <f t="shared" si="17"/>
        <v>129</v>
      </c>
      <c r="K48" s="26">
        <f t="shared" si="18"/>
        <v>196</v>
      </c>
      <c r="L48" s="26"/>
      <c r="M48" s="30" t="s">
        <v>249</v>
      </c>
      <c r="N48" s="28" t="str">
        <f t="shared" si="19"/>
        <v>0A:FB:81:C4</v>
      </c>
      <c r="O48" s="28" t="str">
        <f t="shared" si="20"/>
        <v>012-373-201-304</v>
      </c>
      <c r="P48" s="28" t="str">
        <f t="shared" si="21"/>
        <v>00001010 11111011 10000001 11000100</v>
      </c>
    </row>
    <row r="49" spans="1:16" ht="13.5" hidden="1" outlineLevel="6">
      <c r="A49" s="22">
        <v>32</v>
      </c>
      <c r="B49" s="23">
        <v>5</v>
      </c>
      <c r="C49" s="24" t="str">
        <f t="shared" si="11"/>
        <v>10•251•129•197/32</v>
      </c>
      <c r="D49" s="24">
        <f t="shared" si="12"/>
      </c>
      <c r="E49" s="25">
        <f t="shared" si="13"/>
        <v>30</v>
      </c>
      <c r="F49" s="25">
        <f>IF(NOT(A48&gt;0),SUM({0,0,0,0}*{16777216,65536,256,1}),IF(CIDR="",0,IF(OR(B48&lt;0,CIDR=32),F48,F48+E48+2)))</f>
        <v>184254912</v>
      </c>
      <c r="G49" s="25">
        <f t="shared" si="14"/>
        <v>184254917</v>
      </c>
      <c r="H49" s="26">
        <f t="shared" si="15"/>
        <v>10</v>
      </c>
      <c r="I49" s="26">
        <f t="shared" si="16"/>
        <v>251</v>
      </c>
      <c r="J49" s="26">
        <f t="shared" si="17"/>
        <v>129</v>
      </c>
      <c r="K49" s="26">
        <f t="shared" si="18"/>
        <v>197</v>
      </c>
      <c r="L49" s="26"/>
      <c r="M49" s="30" t="s">
        <v>250</v>
      </c>
      <c r="N49" s="28" t="str">
        <f t="shared" si="19"/>
        <v>0A:FB:81:C5</v>
      </c>
      <c r="O49" s="28" t="str">
        <f t="shared" si="20"/>
        <v>012-373-201-305</v>
      </c>
      <c r="P49" s="28" t="str">
        <f t="shared" si="21"/>
        <v>00001010 11111011 10000001 11000101</v>
      </c>
    </row>
    <row r="50" spans="1:16" ht="13.5" hidden="1" outlineLevel="6">
      <c r="A50" s="22">
        <v>32</v>
      </c>
      <c r="B50" s="23">
        <v>6</v>
      </c>
      <c r="C50" s="24" t="str">
        <f t="shared" si="11"/>
        <v>10•251•129•198/32</v>
      </c>
      <c r="D50" s="24">
        <f t="shared" si="12"/>
      </c>
      <c r="E50" s="25">
        <f t="shared" si="13"/>
        <v>30</v>
      </c>
      <c r="F50" s="25">
        <f>IF(NOT(A49&gt;0),SUM({0,0,0,0}*{16777216,65536,256,1}),IF(CIDR="",0,IF(OR(B49&lt;0,CIDR=32),F49,F49+E49+2)))</f>
        <v>184254912</v>
      </c>
      <c r="G50" s="25">
        <f t="shared" si="14"/>
        <v>184254918</v>
      </c>
      <c r="H50" s="26">
        <f t="shared" si="15"/>
        <v>10</v>
      </c>
      <c r="I50" s="26">
        <f t="shared" si="16"/>
        <v>251</v>
      </c>
      <c r="J50" s="26">
        <f t="shared" si="17"/>
        <v>129</v>
      </c>
      <c r="K50" s="26">
        <f t="shared" si="18"/>
        <v>198</v>
      </c>
      <c r="L50" s="26"/>
      <c r="M50" s="30" t="s">
        <v>251</v>
      </c>
      <c r="N50" s="28" t="str">
        <f t="shared" si="19"/>
        <v>0A:FB:81:C6</v>
      </c>
      <c r="O50" s="28" t="str">
        <f t="shared" si="20"/>
        <v>012-373-201-306</v>
      </c>
      <c r="P50" s="28" t="str">
        <f t="shared" si="21"/>
        <v>00001010 11111011 10000001 11000110</v>
      </c>
    </row>
    <row r="51" spans="1:16" ht="13.5" hidden="1" outlineLevel="6">
      <c r="A51" s="22">
        <v>32</v>
      </c>
      <c r="B51" s="23">
        <v>7</v>
      </c>
      <c r="C51" s="24" t="str">
        <f t="shared" si="11"/>
        <v>10•251•129•199/32</v>
      </c>
      <c r="D51" s="24">
        <f t="shared" si="12"/>
      </c>
      <c r="E51" s="25">
        <f t="shared" si="13"/>
        <v>30</v>
      </c>
      <c r="F51" s="25">
        <f>IF(NOT(A50&gt;0),SUM({0,0,0,0}*{16777216,65536,256,1}),IF(CIDR="",0,IF(OR(B50&lt;0,CIDR=32),F50,F50+E50+2)))</f>
        <v>184254912</v>
      </c>
      <c r="G51" s="25">
        <f t="shared" si="14"/>
        <v>184254919</v>
      </c>
      <c r="H51" s="26">
        <f t="shared" si="15"/>
        <v>10</v>
      </c>
      <c r="I51" s="26">
        <f t="shared" si="16"/>
        <v>251</v>
      </c>
      <c r="J51" s="26">
        <f t="shared" si="17"/>
        <v>129</v>
      </c>
      <c r="K51" s="26">
        <f t="shared" si="18"/>
        <v>199</v>
      </c>
      <c r="L51" s="26"/>
      <c r="M51" s="30" t="s">
        <v>252</v>
      </c>
      <c r="N51" s="28" t="str">
        <f t="shared" si="19"/>
        <v>0A:FB:81:C7</v>
      </c>
      <c r="O51" s="28" t="str">
        <f t="shared" si="20"/>
        <v>012-373-201-307</v>
      </c>
      <c r="P51" s="28" t="str">
        <f t="shared" si="21"/>
        <v>00001010 11111011 10000001 11000111</v>
      </c>
    </row>
    <row r="52" spans="1:16" ht="13.5" hidden="1" outlineLevel="6">
      <c r="A52" s="22">
        <v>32</v>
      </c>
      <c r="B52" s="23">
        <v>8</v>
      </c>
      <c r="C52" s="24" t="str">
        <f t="shared" si="11"/>
        <v>10•251•129•200/32</v>
      </c>
      <c r="D52" s="24">
        <f t="shared" si="12"/>
      </c>
      <c r="E52" s="25">
        <f t="shared" si="13"/>
        <v>30</v>
      </c>
      <c r="F52" s="25">
        <f>IF(NOT(A51&gt;0),SUM({0,0,0,0}*{16777216,65536,256,1}),IF(CIDR="",0,IF(OR(B51&lt;0,CIDR=32),F51,F51+E51+2)))</f>
        <v>184254912</v>
      </c>
      <c r="G52" s="25">
        <f t="shared" si="14"/>
        <v>184254920</v>
      </c>
      <c r="H52" s="26">
        <f t="shared" si="15"/>
        <v>10</v>
      </c>
      <c r="I52" s="26">
        <f t="shared" si="16"/>
        <v>251</v>
      </c>
      <c r="J52" s="26">
        <f t="shared" si="17"/>
        <v>129</v>
      </c>
      <c r="K52" s="26">
        <f t="shared" si="18"/>
        <v>200</v>
      </c>
      <c r="L52" s="26"/>
      <c r="M52" s="30" t="s">
        <v>253</v>
      </c>
      <c r="N52" s="28" t="str">
        <f t="shared" si="19"/>
        <v>0A:FB:81:C8</v>
      </c>
      <c r="O52" s="28" t="str">
        <f t="shared" si="20"/>
        <v>012-373-201-310</v>
      </c>
      <c r="P52" s="28" t="str">
        <f t="shared" si="21"/>
        <v>00001010 11111011 10000001 11001000</v>
      </c>
    </row>
    <row r="53" spans="1:16" ht="13.5" hidden="1" outlineLevel="6">
      <c r="A53" s="22">
        <v>32</v>
      </c>
      <c r="B53" s="23">
        <v>9</v>
      </c>
      <c r="C53" s="24" t="str">
        <f t="shared" si="11"/>
        <v>10•251•129•201/32</v>
      </c>
      <c r="D53" s="24">
        <f t="shared" si="12"/>
      </c>
      <c r="E53" s="25">
        <f t="shared" si="13"/>
        <v>30</v>
      </c>
      <c r="F53" s="25">
        <f>IF(NOT(A52&gt;0),SUM({0,0,0,0}*{16777216,65536,256,1}),IF(CIDR="",0,IF(OR(B52&lt;0,CIDR=32),F52,F52+E52+2)))</f>
        <v>184254912</v>
      </c>
      <c r="G53" s="25">
        <f t="shared" si="14"/>
        <v>184254921</v>
      </c>
      <c r="H53" s="26">
        <f t="shared" si="15"/>
        <v>10</v>
      </c>
      <c r="I53" s="26">
        <f t="shared" si="16"/>
        <v>251</v>
      </c>
      <c r="J53" s="26">
        <f t="shared" si="17"/>
        <v>129</v>
      </c>
      <c r="K53" s="26">
        <f t="shared" si="18"/>
        <v>201</v>
      </c>
      <c r="L53" s="26"/>
      <c r="M53" s="30" t="s">
        <v>254</v>
      </c>
      <c r="N53" s="28" t="str">
        <f t="shared" si="19"/>
        <v>0A:FB:81:C9</v>
      </c>
      <c r="O53" s="28" t="str">
        <f t="shared" si="20"/>
        <v>012-373-201-311</v>
      </c>
      <c r="P53" s="28" t="str">
        <f t="shared" si="21"/>
        <v>00001010 11111011 10000001 11001001</v>
      </c>
    </row>
    <row r="54" spans="1:16" ht="13.5" hidden="1" outlineLevel="6">
      <c r="A54" s="22">
        <v>32</v>
      </c>
      <c r="B54" s="23">
        <v>10</v>
      </c>
      <c r="C54" s="24" t="str">
        <f t="shared" si="11"/>
        <v>10•251•129•202/32</v>
      </c>
      <c r="D54" s="24">
        <f t="shared" si="12"/>
      </c>
      <c r="E54" s="25">
        <f t="shared" si="13"/>
        <v>30</v>
      </c>
      <c r="F54" s="25">
        <f>IF(NOT(A53&gt;0),SUM({0,0,0,0}*{16777216,65536,256,1}),IF(CIDR="",0,IF(OR(B53&lt;0,CIDR=32),F53,F53+E53+2)))</f>
        <v>184254912</v>
      </c>
      <c r="G54" s="25">
        <f t="shared" si="14"/>
        <v>184254922</v>
      </c>
      <c r="H54" s="26">
        <f t="shared" si="15"/>
        <v>10</v>
      </c>
      <c r="I54" s="26">
        <f t="shared" si="16"/>
        <v>251</v>
      </c>
      <c r="J54" s="26">
        <f t="shared" si="17"/>
        <v>129</v>
      </c>
      <c r="K54" s="26">
        <f t="shared" si="18"/>
        <v>202</v>
      </c>
      <c r="L54" s="26"/>
      <c r="M54" s="30" t="s">
        <v>255</v>
      </c>
      <c r="N54" s="28" t="str">
        <f t="shared" si="19"/>
        <v>0A:FB:81:CA</v>
      </c>
      <c r="O54" s="28" t="str">
        <f t="shared" si="20"/>
        <v>012-373-201-312</v>
      </c>
      <c r="P54" s="28" t="str">
        <f t="shared" si="21"/>
        <v>00001010 11111011 10000001 11001010</v>
      </c>
    </row>
    <row r="55" spans="1:16" ht="13.5" hidden="1" outlineLevel="6">
      <c r="A55" s="22">
        <v>32</v>
      </c>
      <c r="B55" s="23">
        <v>11</v>
      </c>
      <c r="C55" s="24" t="str">
        <f t="shared" si="11"/>
        <v>10•251•129•203/32</v>
      </c>
      <c r="D55" s="24">
        <f t="shared" si="12"/>
      </c>
      <c r="E55" s="25">
        <f t="shared" si="13"/>
        <v>30</v>
      </c>
      <c r="F55" s="25">
        <f>IF(NOT(A54&gt;0),SUM({0,0,0,0}*{16777216,65536,256,1}),IF(CIDR="",0,IF(OR(B54&lt;0,CIDR=32),F54,F54+E54+2)))</f>
        <v>184254912</v>
      </c>
      <c r="G55" s="25">
        <f t="shared" si="14"/>
        <v>184254923</v>
      </c>
      <c r="H55" s="26">
        <f t="shared" si="15"/>
        <v>10</v>
      </c>
      <c r="I55" s="26">
        <f t="shared" si="16"/>
        <v>251</v>
      </c>
      <c r="J55" s="26">
        <f t="shared" si="17"/>
        <v>129</v>
      </c>
      <c r="K55" s="26">
        <f t="shared" si="18"/>
        <v>203</v>
      </c>
      <c r="L55" s="26"/>
      <c r="M55" s="30" t="s">
        <v>256</v>
      </c>
      <c r="N55" s="28" t="str">
        <f t="shared" si="19"/>
        <v>0A:FB:81:CB</v>
      </c>
      <c r="O55" s="28" t="str">
        <f t="shared" si="20"/>
        <v>012-373-201-313</v>
      </c>
      <c r="P55" s="28" t="str">
        <f t="shared" si="21"/>
        <v>00001010 11111011 10000001 11001011</v>
      </c>
    </row>
    <row r="56" spans="1:16" ht="13.5" hidden="1" outlineLevel="6">
      <c r="A56" s="22">
        <v>32</v>
      </c>
      <c r="B56" s="23">
        <v>12</v>
      </c>
      <c r="C56" s="24" t="str">
        <f t="shared" si="11"/>
        <v>10•251•129•204/32</v>
      </c>
      <c r="D56" s="24">
        <f t="shared" si="12"/>
      </c>
      <c r="E56" s="25">
        <f t="shared" si="13"/>
        <v>30</v>
      </c>
      <c r="F56" s="25">
        <f>IF(NOT(A55&gt;0),SUM({0,0,0,0}*{16777216,65536,256,1}),IF(CIDR="",0,IF(OR(B55&lt;0,CIDR=32),F55,F55+E55+2)))</f>
        <v>184254912</v>
      </c>
      <c r="G56" s="25">
        <f t="shared" si="14"/>
        <v>184254924</v>
      </c>
      <c r="H56" s="26">
        <f t="shared" si="15"/>
        <v>10</v>
      </c>
      <c r="I56" s="26">
        <f t="shared" si="16"/>
        <v>251</v>
      </c>
      <c r="J56" s="26">
        <f t="shared" si="17"/>
        <v>129</v>
      </c>
      <c r="K56" s="26">
        <f t="shared" si="18"/>
        <v>204</v>
      </c>
      <c r="L56" s="26"/>
      <c r="M56" s="30" t="s">
        <v>257</v>
      </c>
      <c r="N56" s="28" t="str">
        <f t="shared" si="19"/>
        <v>0A:FB:81:CC</v>
      </c>
      <c r="O56" s="28" t="str">
        <f t="shared" si="20"/>
        <v>012-373-201-314</v>
      </c>
      <c r="P56" s="28" t="str">
        <f t="shared" si="21"/>
        <v>00001010 11111011 10000001 11001100</v>
      </c>
    </row>
    <row r="57" spans="1:16" ht="13.5" hidden="1" outlineLevel="5">
      <c r="A57" s="22">
        <v>27</v>
      </c>
      <c r="B57" s="23"/>
      <c r="C57" s="24" t="str">
        <f t="shared" si="11"/>
        <v>10•251•129•224/27</v>
      </c>
      <c r="D57" s="24" t="str">
        <f t="shared" si="12"/>
        <v>255•255•255•224</v>
      </c>
      <c r="E57" s="25">
        <f t="shared" si="13"/>
        <v>30</v>
      </c>
      <c r="F57" s="25">
        <f>IF(NOT(A56&gt;0),SUM({0,0,0,0}*{16777216,65536,256,1}),IF(CIDR="",0,IF(OR(B56&lt;0,CIDR=32),F56,F56+E56+2)))</f>
        <v>184254944</v>
      </c>
      <c r="G57" s="25">
        <f t="shared" si="14"/>
        <v>184254944</v>
      </c>
      <c r="H57" s="26">
        <f t="shared" si="15"/>
        <v>10</v>
      </c>
      <c r="I57" s="26">
        <f t="shared" si="16"/>
        <v>251</v>
      </c>
      <c r="J57" s="26">
        <f t="shared" si="17"/>
        <v>129</v>
      </c>
      <c r="K57" s="26">
        <f t="shared" si="18"/>
        <v>224</v>
      </c>
      <c r="L57" s="26"/>
      <c r="M57" s="30" t="s">
        <v>232</v>
      </c>
      <c r="N57" s="28" t="str">
        <f t="shared" si="19"/>
        <v>0A:FB:81:E0</v>
      </c>
      <c r="O57" s="28" t="str">
        <f t="shared" si="20"/>
        <v>012-373-201-340</v>
      </c>
      <c r="P57" s="28" t="str">
        <f t="shared" si="21"/>
        <v>00001010 11111011 10000001 11100000</v>
      </c>
    </row>
    <row r="58" spans="1:16" ht="13.5" hidden="1" outlineLevel="4">
      <c r="A58" s="22">
        <v>24</v>
      </c>
      <c r="B58" s="23"/>
      <c r="C58" s="24" t="str">
        <f t="shared" si="11"/>
        <v>10•251•130•0/24</v>
      </c>
      <c r="D58" s="24" t="str">
        <f t="shared" si="12"/>
        <v>255•255•255•0</v>
      </c>
      <c r="E58" s="25">
        <f t="shared" si="13"/>
        <v>254</v>
      </c>
      <c r="F58" s="25">
        <f>IF(NOT(A57&gt;0),SUM({0,0,0,0}*{16777216,65536,256,1}),IF(CIDR="",0,IF(OR(B57&lt;0,CIDR=32),F57,F57+E57+2)))</f>
        <v>184254976</v>
      </c>
      <c r="G58" s="25">
        <f t="shared" si="14"/>
        <v>184254976</v>
      </c>
      <c r="H58" s="26">
        <f t="shared" si="15"/>
        <v>10</v>
      </c>
      <c r="I58" s="26">
        <f t="shared" si="16"/>
        <v>251</v>
      </c>
      <c r="J58" s="26">
        <f t="shared" si="17"/>
        <v>130</v>
      </c>
      <c r="K58" s="26">
        <f t="shared" si="18"/>
        <v>0</v>
      </c>
      <c r="L58" s="26"/>
      <c r="M58" s="30" t="s">
        <v>463</v>
      </c>
      <c r="N58" s="28" t="str">
        <f t="shared" si="19"/>
        <v>0A:FB:82:00</v>
      </c>
      <c r="O58" s="28" t="str">
        <f t="shared" si="20"/>
        <v>012-373-202-000</v>
      </c>
      <c r="P58" s="28" t="str">
        <f t="shared" si="21"/>
        <v>00001010 11111011 10000010 00000000</v>
      </c>
    </row>
    <row r="59" spans="1:16" ht="13.5" hidden="1" outlineLevel="4">
      <c r="A59" s="22">
        <v>24</v>
      </c>
      <c r="B59" s="23"/>
      <c r="C59" s="24" t="str">
        <f t="shared" si="11"/>
        <v>10•251•131•0/24</v>
      </c>
      <c r="D59" s="24" t="str">
        <f t="shared" si="12"/>
        <v>255•255•255•0</v>
      </c>
      <c r="E59" s="25">
        <f t="shared" si="13"/>
        <v>254</v>
      </c>
      <c r="F59" s="25">
        <f>IF(NOT(A58&gt;0),SUM({0,0,0,0}*{16777216,65536,256,1}),IF(CIDR="",0,IF(OR(B58&lt;0,CIDR=32),F58,F58+E58+2)))</f>
        <v>184255232</v>
      </c>
      <c r="G59" s="25">
        <f t="shared" si="14"/>
        <v>184255232</v>
      </c>
      <c r="H59" s="26">
        <f t="shared" si="15"/>
        <v>10</v>
      </c>
      <c r="I59" s="26">
        <f t="shared" si="16"/>
        <v>251</v>
      </c>
      <c r="J59" s="26">
        <f t="shared" si="17"/>
        <v>131</v>
      </c>
      <c r="K59" s="26">
        <f t="shared" si="18"/>
        <v>0</v>
      </c>
      <c r="L59" s="26"/>
      <c r="M59" s="30" t="s">
        <v>464</v>
      </c>
      <c r="N59" s="28" t="str">
        <f t="shared" si="19"/>
        <v>0A:FB:83:00</v>
      </c>
      <c r="O59" s="28" t="str">
        <f t="shared" si="20"/>
        <v>012-373-203-000</v>
      </c>
      <c r="P59" s="28" t="str">
        <f t="shared" si="21"/>
        <v>00001010 11111011 10000011 00000000</v>
      </c>
    </row>
    <row r="60" spans="1:16" ht="13.5" hidden="1" outlineLevel="3">
      <c r="A60" s="22">
        <v>22</v>
      </c>
      <c r="B60" s="23"/>
      <c r="C60" s="24" t="str">
        <f t="shared" si="11"/>
        <v>10•251•132•0/22</v>
      </c>
      <c r="D60" s="24" t="str">
        <f t="shared" si="12"/>
        <v>255•255•252•0</v>
      </c>
      <c r="E60" s="25">
        <f t="shared" si="13"/>
        <v>1022</v>
      </c>
      <c r="F60" s="25">
        <f>IF(NOT(A59&gt;0),SUM({0,0,0,0}*{16777216,65536,256,1}),IF(CIDR="",0,IF(OR(B59&lt;0,CIDR=32),F59,F59+E59+2)))</f>
        <v>184255488</v>
      </c>
      <c r="G60" s="25">
        <f t="shared" si="14"/>
        <v>184255488</v>
      </c>
      <c r="H60" s="26">
        <f t="shared" si="15"/>
        <v>10</v>
      </c>
      <c r="I60" s="26">
        <f t="shared" si="16"/>
        <v>251</v>
      </c>
      <c r="J60" s="26">
        <f t="shared" si="17"/>
        <v>132</v>
      </c>
      <c r="K60" s="26">
        <f t="shared" si="18"/>
        <v>0</v>
      </c>
      <c r="L60" s="26"/>
      <c r="M60" s="30" t="s">
        <v>465</v>
      </c>
      <c r="N60" s="28" t="str">
        <f t="shared" si="19"/>
        <v>0A:FB:84:00</v>
      </c>
      <c r="O60" s="28" t="str">
        <f t="shared" si="20"/>
        <v>012-373-204-000</v>
      </c>
      <c r="P60" s="28" t="str">
        <f t="shared" si="21"/>
        <v>00001010 11111011 10000100 00000000</v>
      </c>
    </row>
    <row r="61" spans="1:16" ht="13.5" hidden="1" outlineLevel="3">
      <c r="A61" s="22">
        <v>21</v>
      </c>
      <c r="B61" s="23"/>
      <c r="C61" s="24" t="str">
        <f t="shared" si="11"/>
        <v>10•251•136•0/21</v>
      </c>
      <c r="D61" s="24" t="str">
        <f t="shared" si="12"/>
        <v>255•255•248•0</v>
      </c>
      <c r="E61" s="25">
        <f t="shared" si="13"/>
        <v>2046</v>
      </c>
      <c r="F61" s="25">
        <f>IF(NOT(A60&gt;0),SUM({0,0,0,0}*{16777216,65536,256,1}),IF(CIDR="",0,IF(OR(B60&lt;0,CIDR=32),F60,F60+E60+2)))</f>
        <v>184256512</v>
      </c>
      <c r="G61" s="25">
        <f t="shared" si="14"/>
        <v>184256512</v>
      </c>
      <c r="H61" s="26">
        <f t="shared" si="15"/>
        <v>10</v>
      </c>
      <c r="I61" s="26">
        <f t="shared" si="16"/>
        <v>251</v>
      </c>
      <c r="J61" s="26">
        <f t="shared" si="17"/>
        <v>136</v>
      </c>
      <c r="K61" s="26">
        <f t="shared" si="18"/>
        <v>0</v>
      </c>
      <c r="L61" s="26"/>
      <c r="M61" s="30" t="s">
        <v>466</v>
      </c>
      <c r="N61" s="28" t="str">
        <f t="shared" si="19"/>
        <v>0A:FB:88:00</v>
      </c>
      <c r="O61" s="28" t="str">
        <f t="shared" si="20"/>
        <v>012-373-210-000</v>
      </c>
      <c r="P61" s="28" t="str">
        <f t="shared" si="21"/>
        <v>00001010 11111011 10001000 00000000</v>
      </c>
    </row>
    <row r="62" spans="1:16" ht="13.5" hidden="1" outlineLevel="3">
      <c r="A62" s="22">
        <v>20</v>
      </c>
      <c r="B62" s="23"/>
      <c r="C62" s="24" t="str">
        <f t="shared" si="11"/>
        <v>10•251•144•0/20</v>
      </c>
      <c r="D62" s="24" t="str">
        <f t="shared" si="12"/>
        <v>255•255•240•0</v>
      </c>
      <c r="E62" s="25">
        <f t="shared" si="13"/>
        <v>4094</v>
      </c>
      <c r="F62" s="25">
        <f>IF(NOT(A61&gt;0),SUM({0,0,0,0}*{16777216,65536,256,1}),IF(CIDR="",0,IF(OR(B61&lt;0,CIDR=32),F61,F61+E61+2)))</f>
        <v>184258560</v>
      </c>
      <c r="G62" s="25">
        <f t="shared" si="14"/>
        <v>184258560</v>
      </c>
      <c r="H62" s="26">
        <f t="shared" si="15"/>
        <v>10</v>
      </c>
      <c r="I62" s="26">
        <f t="shared" si="16"/>
        <v>251</v>
      </c>
      <c r="J62" s="26">
        <f t="shared" si="17"/>
        <v>144</v>
      </c>
      <c r="K62" s="26">
        <f t="shared" si="18"/>
        <v>0</v>
      </c>
      <c r="L62" s="26"/>
      <c r="M62" s="30" t="s">
        <v>467</v>
      </c>
      <c r="N62" s="28" t="str">
        <f t="shared" si="19"/>
        <v>0A:FB:90:00</v>
      </c>
      <c r="O62" s="28" t="str">
        <f t="shared" si="20"/>
        <v>012-373-220-000</v>
      </c>
      <c r="P62" s="28" t="str">
        <f t="shared" si="21"/>
        <v>00001010 11111011 10010000 00000000</v>
      </c>
    </row>
    <row r="63" spans="1:16" ht="13.5" hidden="1" outlineLevel="3">
      <c r="A63" s="22">
        <v>20</v>
      </c>
      <c r="B63" s="23"/>
      <c r="C63" s="24" t="str">
        <f t="shared" si="11"/>
        <v>10•251•160•0/20</v>
      </c>
      <c r="D63" s="24" t="str">
        <f t="shared" si="12"/>
        <v>255•255•240•0</v>
      </c>
      <c r="E63" s="25">
        <f t="shared" si="13"/>
        <v>4094</v>
      </c>
      <c r="F63" s="25">
        <f>IF(NOT(A62&gt;0),SUM({0,0,0,0}*{16777216,65536,256,1}),IF(CIDR="",0,IF(OR(B62&lt;0,CIDR=32),F62,F62+E62+2)))</f>
        <v>184262656</v>
      </c>
      <c r="G63" s="25">
        <f t="shared" si="14"/>
        <v>184262656</v>
      </c>
      <c r="H63" s="26">
        <f t="shared" si="15"/>
        <v>10</v>
      </c>
      <c r="I63" s="26">
        <f t="shared" si="16"/>
        <v>251</v>
      </c>
      <c r="J63" s="26">
        <f t="shared" si="17"/>
        <v>160</v>
      </c>
      <c r="K63" s="26">
        <f t="shared" si="18"/>
        <v>0</v>
      </c>
      <c r="L63" s="26"/>
      <c r="M63" s="30" t="s">
        <v>468</v>
      </c>
      <c r="N63" s="28" t="str">
        <f t="shared" si="19"/>
        <v>0A:FB:A0:00</v>
      </c>
      <c r="O63" s="28" t="str">
        <f t="shared" si="20"/>
        <v>012-373-240-000</v>
      </c>
      <c r="P63" s="28" t="str">
        <f t="shared" si="21"/>
        <v>00001010 11111011 10100000 00000000</v>
      </c>
    </row>
    <row r="64" spans="1:16" ht="13.5" hidden="1" outlineLevel="3">
      <c r="A64" s="22">
        <v>20</v>
      </c>
      <c r="B64" s="23"/>
      <c r="C64" s="24" t="str">
        <f t="shared" si="11"/>
        <v>10•251•176•0/20</v>
      </c>
      <c r="D64" s="24" t="str">
        <f t="shared" si="12"/>
        <v>255•255•240•0</v>
      </c>
      <c r="E64" s="25">
        <f t="shared" si="13"/>
        <v>4094</v>
      </c>
      <c r="F64" s="25">
        <f>IF(NOT(A63&gt;0),SUM({0,0,0,0}*{16777216,65536,256,1}),IF(CIDR="",0,IF(OR(B63&lt;0,CIDR=32),F63,F63+E63+2)))</f>
        <v>184266752</v>
      </c>
      <c r="G64" s="25">
        <f t="shared" si="14"/>
        <v>184266752</v>
      </c>
      <c r="H64" s="26">
        <f t="shared" si="15"/>
        <v>10</v>
      </c>
      <c r="I64" s="26">
        <f t="shared" si="16"/>
        <v>251</v>
      </c>
      <c r="J64" s="26">
        <f t="shared" si="17"/>
        <v>176</v>
      </c>
      <c r="K64" s="26">
        <f t="shared" si="18"/>
        <v>0</v>
      </c>
      <c r="L64" s="26"/>
      <c r="M64" s="30" t="s">
        <v>469</v>
      </c>
      <c r="N64" s="28" t="str">
        <f t="shared" si="19"/>
        <v>0A:FB:B0:00</v>
      </c>
      <c r="O64" s="28" t="str">
        <f t="shared" si="20"/>
        <v>012-373-260-000</v>
      </c>
      <c r="P64" s="28" t="str">
        <f t="shared" si="21"/>
        <v>00001010 11111011 10110000 00000000</v>
      </c>
    </row>
    <row r="65" spans="1:16" ht="13.5" hidden="1" outlineLevel="2">
      <c r="A65" s="22">
        <v>18</v>
      </c>
      <c r="B65" s="23"/>
      <c r="C65" s="24" t="str">
        <f t="shared" si="11"/>
        <v>10•251•192•0/18</v>
      </c>
      <c r="D65" s="24" t="str">
        <f t="shared" si="12"/>
        <v>255•255•192•0</v>
      </c>
      <c r="E65" s="25">
        <f t="shared" si="13"/>
        <v>16382</v>
      </c>
      <c r="F65" s="25">
        <f>IF(NOT(A64&gt;0),SUM({0,0,0,0}*{16777216,65536,256,1}),IF(CIDR="",0,IF(OR(B64&lt;0,CIDR=32),F64,F64+E64+2)))</f>
        <v>184270848</v>
      </c>
      <c r="G65" s="25">
        <f t="shared" si="14"/>
        <v>184270848</v>
      </c>
      <c r="H65" s="26">
        <f t="shared" si="15"/>
        <v>10</v>
      </c>
      <c r="I65" s="26">
        <f t="shared" si="16"/>
        <v>251</v>
      </c>
      <c r="J65" s="26">
        <f t="shared" si="17"/>
        <v>192</v>
      </c>
      <c r="K65" s="26">
        <f t="shared" si="18"/>
        <v>0</v>
      </c>
      <c r="L65" s="26"/>
      <c r="M65" s="30" t="s">
        <v>447</v>
      </c>
      <c r="N65" s="28" t="str">
        <f t="shared" si="19"/>
        <v>0A:FB:C0:00</v>
      </c>
      <c r="O65" s="28" t="str">
        <f t="shared" si="20"/>
        <v>012-373-300-000</v>
      </c>
      <c r="P65" s="28" t="str">
        <f t="shared" si="21"/>
        <v>00001010 11111011 11000000 00000000</v>
      </c>
    </row>
    <row r="66" spans="1:16" ht="13.5" hidden="1" outlineLevel="1">
      <c r="A66" s="22">
        <v>16</v>
      </c>
      <c r="B66" s="23"/>
      <c r="C66" s="24" t="str">
        <f t="shared" si="11"/>
        <v>10•252•0•0/16</v>
      </c>
      <c r="D66" s="24" t="str">
        <f t="shared" si="12"/>
        <v>255•255•0•0</v>
      </c>
      <c r="E66" s="25">
        <f t="shared" si="13"/>
        <v>65534</v>
      </c>
      <c r="F66" s="25">
        <f>IF(NOT(A65&gt;0),SUM({0,0,0,0}*{16777216,65536,256,1}),IF(CIDR="",0,IF(OR(B65&lt;0,CIDR=32),F65,F65+E65+2)))</f>
        <v>184287232</v>
      </c>
      <c r="G66" s="25">
        <f t="shared" si="14"/>
        <v>184287232</v>
      </c>
      <c r="H66" s="26">
        <f t="shared" si="15"/>
        <v>10</v>
      </c>
      <c r="I66" s="26">
        <f t="shared" si="16"/>
        <v>252</v>
      </c>
      <c r="J66" s="26">
        <f t="shared" si="17"/>
        <v>0</v>
      </c>
      <c r="K66" s="26">
        <f t="shared" si="18"/>
        <v>0</v>
      </c>
      <c r="L66" s="26"/>
      <c r="M66" s="30" t="s">
        <v>263</v>
      </c>
      <c r="N66" s="28" t="str">
        <f t="shared" si="19"/>
        <v>0A:FC:00:00</v>
      </c>
      <c r="O66" s="28" t="str">
        <f t="shared" si="20"/>
        <v>012-374-000-000</v>
      </c>
      <c r="P66" s="28" t="str">
        <f t="shared" si="21"/>
        <v>00001010 11111100 00000000 00000000</v>
      </c>
    </row>
    <row r="67" spans="1:16" ht="13.5" hidden="1" outlineLevel="1">
      <c r="A67" s="22">
        <v>16</v>
      </c>
      <c r="B67" s="23"/>
      <c r="C67" s="24" t="str">
        <f aca="true" t="shared" si="22" ref="C67:C100">IF(CIDR="","",CONCATENATE(TEXT(H67,0),Dot,TEXT(I67,0),Dot,TEXT(J67,0),Dot,TEXT(K67,0),IF(Append_CIDR,CONCATENATE("/",TEXT(CIDR,0)),"")))</f>
        <v>10•253•0•0/16</v>
      </c>
      <c r="D67" s="24" t="str">
        <f aca="true" t="shared" si="23" ref="D67:D100">IF(OR(CIDR=32,CIDR=""),"",VLOOKUP(CIDR,CIDR_Mask,2))</f>
        <v>255•255•0•0</v>
      </c>
      <c r="E67" s="25">
        <f aca="true" t="shared" si="24" ref="E67:E100">IF(CIDR="",0,IF(CIDR&lt;31,VLOOKUP(CIDR,CIDR_Mask,8),E66))</f>
        <v>65534</v>
      </c>
      <c r="F67" s="25">
        <f>IF(NOT(A66&gt;0),SUM({0,0,0,0}*{16777216,65536,256,1}),IF(CIDR="",0,IF(OR(B66&lt;0,CIDR=32),F66,F66+E66+2)))</f>
        <v>184352768</v>
      </c>
      <c r="G67" s="25">
        <f aca="true" t="shared" si="25" ref="G67:G100">IF(AND(CIDR=32,Host_No=0),G66+1,IF(Host_No&gt;0,Subnet_Addr+Host_No,Subnet_Addr))</f>
        <v>184352768</v>
      </c>
      <c r="H67" s="26">
        <f aca="true" t="shared" si="26" ref="H67:H100">IF(CIDR="","",FLOOR(Host_Addr/16777216,1))</f>
        <v>10</v>
      </c>
      <c r="I67" s="26">
        <f aca="true" t="shared" si="27" ref="I67:I98">IF(CIDR="","",FLOOR((Host_Addr-H67*16777216)/65536,1))</f>
        <v>253</v>
      </c>
      <c r="J67" s="26">
        <f aca="true" t="shared" si="28" ref="J67:J98">IF(CIDR="","",FLOOR((Host_Addr-H67*16777216-I67*65536)/256,1))</f>
        <v>0</v>
      </c>
      <c r="K67" s="26">
        <f aca="true" t="shared" si="29" ref="K67:K98">IF(CIDR="","",Host_Addr-H67*16777216-I67*65536-J67*256)</f>
        <v>0</v>
      </c>
      <c r="L67" s="26"/>
      <c r="M67" s="30" t="s">
        <v>872</v>
      </c>
      <c r="N67" s="28" t="str">
        <f aca="true" t="shared" si="30" ref="N67:N100">IF(CIDR&gt;0,CONCATENATE(VLOOKUP(Octet_1,Map256,Hex),HexSep,VLOOKUP(Octet_2,Map256,Hex),HexSep,VLOOKUP(Octet_3,Map256,Hex),HexSep,VLOOKUP(Octet_4,Map256,Hex)),"")</f>
        <v>0A:FD:00:00</v>
      </c>
      <c r="O67" s="28" t="str">
        <f aca="true" t="shared" si="31" ref="O67:O100">IF(CIDR&gt;0,CONCATENATE(VLOOKUP(Octet_1,Map256,Octal),OctSep,VLOOKUP(Octet_2,Map256,Octal),OctSep,VLOOKUP(Octet_3,Map256,Octal),OctSep,VLOOKUP(Octet_4,Map256,Octal)),"")</f>
        <v>012-375-000-000</v>
      </c>
      <c r="P67" s="28" t="str">
        <f aca="true" t="shared" si="32" ref="P67:P100">IF(CIDR&gt;0,CONCATENATE(VLOOKUP(Octet_1,Map256,Binary),BinSep,VLOOKUP(Octet_2,Map256,Binary),BinSep,VLOOKUP(Octet_3,Map256,Binary),BinSep,VLOOKUP(Octet_4,Map256,Binary)),"")</f>
        <v>00001010 11111101 00000000 00000000</v>
      </c>
    </row>
    <row r="68" spans="1:16" ht="13.5" hidden="1" outlineLevel="1">
      <c r="A68" s="22">
        <v>16</v>
      </c>
      <c r="B68" s="23"/>
      <c r="C68" s="24" t="str">
        <f t="shared" si="22"/>
        <v>10•254•0•0/16</v>
      </c>
      <c r="D68" s="24" t="str">
        <f t="shared" si="23"/>
        <v>255•255•0•0</v>
      </c>
      <c r="E68" s="25">
        <f t="shared" si="24"/>
        <v>65534</v>
      </c>
      <c r="F68" s="25">
        <f>IF(NOT(A67&gt;0),SUM({0,0,0,0}*{16777216,65536,256,1}),IF(CIDR="",0,IF(OR(B67&lt;0,CIDR=32),F67,F67+E67+2)))</f>
        <v>184418304</v>
      </c>
      <c r="G68" s="25">
        <f t="shared" si="25"/>
        <v>184418304</v>
      </c>
      <c r="H68" s="26">
        <f t="shared" si="26"/>
        <v>10</v>
      </c>
      <c r="I68" s="26">
        <f t="shared" si="27"/>
        <v>254</v>
      </c>
      <c r="J68" s="26">
        <f t="shared" si="28"/>
        <v>0</v>
      </c>
      <c r="K68" s="26">
        <f t="shared" si="29"/>
        <v>0</v>
      </c>
      <c r="L68" s="26"/>
      <c r="M68" s="30" t="s">
        <v>450</v>
      </c>
      <c r="N68" s="28" t="str">
        <f t="shared" si="30"/>
        <v>0A:FE:00:00</v>
      </c>
      <c r="O68" s="28" t="str">
        <f t="shared" si="31"/>
        <v>012-376-000-000</v>
      </c>
      <c r="P68" s="28" t="str">
        <f t="shared" si="32"/>
        <v>00001010 11111110 00000000 00000000</v>
      </c>
    </row>
    <row r="69" spans="1:16" ht="13.5" hidden="1" outlineLevel="1">
      <c r="A69" s="22">
        <v>16</v>
      </c>
      <c r="B69" s="23"/>
      <c r="C69" s="24" t="str">
        <f t="shared" si="22"/>
        <v>10•255•0•0/16</v>
      </c>
      <c r="D69" s="24" t="str">
        <f t="shared" si="23"/>
        <v>255•255•0•0</v>
      </c>
      <c r="E69" s="25">
        <f t="shared" si="24"/>
        <v>65534</v>
      </c>
      <c r="F69" s="25">
        <f>IF(NOT(A68&gt;0),SUM({0,0,0,0}*{16777216,65536,256,1}),IF(CIDR="",0,IF(OR(B68&lt;0,CIDR=32),F68,F68+E68+2)))</f>
        <v>184483840</v>
      </c>
      <c r="G69" s="25">
        <f t="shared" si="25"/>
        <v>184483840</v>
      </c>
      <c r="H69" s="26">
        <f t="shared" si="26"/>
        <v>10</v>
      </c>
      <c r="I69" s="26">
        <f t="shared" si="27"/>
        <v>255</v>
      </c>
      <c r="J69" s="26">
        <f t="shared" si="28"/>
        <v>0</v>
      </c>
      <c r="K69" s="26">
        <f t="shared" si="29"/>
        <v>0</v>
      </c>
      <c r="L69" s="26"/>
      <c r="M69" s="30" t="s">
        <v>451</v>
      </c>
      <c r="N69" s="28" t="str">
        <f t="shared" si="30"/>
        <v>0A:FF:00:00</v>
      </c>
      <c r="O69" s="28" t="str">
        <f t="shared" si="31"/>
        <v>012-377-000-000</v>
      </c>
      <c r="P69" s="28" t="str">
        <f t="shared" si="32"/>
        <v>00001010 11111111 00000000 00000000</v>
      </c>
    </row>
    <row r="70" spans="1:16" ht="13.5">
      <c r="A70" s="22">
        <v>8</v>
      </c>
      <c r="B70" s="23"/>
      <c r="C70" s="24" t="str">
        <f t="shared" si="22"/>
        <v>11•0•0•0/8</v>
      </c>
      <c r="D70" s="24" t="str">
        <f t="shared" si="23"/>
        <v>255•0•0•0</v>
      </c>
      <c r="E70" s="25">
        <f t="shared" si="24"/>
        <v>16777214</v>
      </c>
      <c r="F70" s="25">
        <f>IF(NOT(A69&gt;0),SUM({0,0,0,0}*{16777216,65536,256,1}),IF(CIDR="",0,IF(OR(B69&lt;0,CIDR=32),F69,F69+E69+2)))</f>
        <v>184549376</v>
      </c>
      <c r="G70" s="25">
        <f t="shared" si="25"/>
        <v>184549376</v>
      </c>
      <c r="H70" s="26">
        <f t="shared" si="26"/>
        <v>11</v>
      </c>
      <c r="I70" s="26">
        <f t="shared" si="27"/>
        <v>0</v>
      </c>
      <c r="J70" s="26">
        <f t="shared" si="28"/>
        <v>0</v>
      </c>
      <c r="K70" s="26">
        <f t="shared" si="29"/>
        <v>0</v>
      </c>
      <c r="L70" s="26"/>
      <c r="M70" s="30" t="s">
        <v>51</v>
      </c>
      <c r="N70" s="28" t="str">
        <f t="shared" si="30"/>
        <v>0B:00:00:00</v>
      </c>
      <c r="O70" s="28" t="str">
        <f t="shared" si="31"/>
        <v>013-000-000-000</v>
      </c>
      <c r="P70" s="28" t="str">
        <f t="shared" si="32"/>
        <v>00001011 00000000 00000000 00000000</v>
      </c>
    </row>
    <row r="71" spans="1:16" ht="13.5">
      <c r="A71" s="22"/>
      <c r="B71" s="31"/>
      <c r="C71" s="24">
        <f t="shared" si="22"/>
      </c>
      <c r="D71" s="24">
        <f t="shared" si="23"/>
      </c>
      <c r="E71" s="25">
        <f t="shared" si="24"/>
        <v>0</v>
      </c>
      <c r="F71" s="25">
        <f>IF(NOT(A70&gt;0),SUM({0,0,0,0}*{16777216,65536,256,1}),IF(CIDR="",0,IF(OR(B70&lt;0,CIDR=32),F70,F70+E70+2)))</f>
        <v>0</v>
      </c>
      <c r="G71" s="25">
        <f t="shared" si="25"/>
        <v>0</v>
      </c>
      <c r="H71" s="26">
        <f t="shared" si="26"/>
      </c>
      <c r="I71" s="26">
        <f t="shared" si="27"/>
      </c>
      <c r="J71" s="26">
        <f t="shared" si="28"/>
      </c>
      <c r="K71" s="26">
        <f t="shared" si="29"/>
      </c>
      <c r="L71" s="26"/>
      <c r="M71" s="30"/>
      <c r="N71" s="28">
        <f t="shared" si="30"/>
      </c>
      <c r="O71" s="28">
        <f t="shared" si="31"/>
      </c>
      <c r="P71" s="28">
        <f t="shared" si="32"/>
      </c>
    </row>
    <row r="72" spans="1:16" ht="13.5">
      <c r="A72" s="22"/>
      <c r="B72" s="31"/>
      <c r="C72" s="24">
        <f>IF(CIDR="","",CONCATENATE(TEXT(H72,0),Dot,TEXT(I72,0),Dot,TEXT(J72,0),Dot,TEXT(K72,0),IF(Append_CIDR,CONCATENATE("/",TEXT(CIDR,0)),"")))</f>
      </c>
      <c r="D72" s="24">
        <f t="shared" si="23"/>
      </c>
      <c r="E72" s="25">
        <f>IF(CIDR="",0,IF(CIDR&lt;31,VLOOKUP(CIDR,CIDR_Mask,8),E71))</f>
        <v>0</v>
      </c>
      <c r="F72" s="25">
        <f>IF(NOT(A71&gt;0),SUM({0,0,0,0}*{16777216,65536,256,1}),IF(CIDR="",0,IF(OR(B71&lt;0,CIDR=32),F71,F71+E71+2)))</f>
        <v>0</v>
      </c>
      <c r="G72" s="25">
        <f>IF(AND(CIDR=32,Host_No=0),G71+1,IF(Host_No&gt;0,Subnet_Addr+Host_No,Subnet_Addr))</f>
        <v>0</v>
      </c>
      <c r="H72" s="26">
        <f t="shared" si="26"/>
      </c>
      <c r="I72" s="26">
        <f t="shared" si="27"/>
      </c>
      <c r="J72" s="26">
        <f t="shared" si="28"/>
      </c>
      <c r="K72" s="26">
        <f t="shared" si="29"/>
      </c>
      <c r="L72" s="26"/>
      <c r="M72" s="30"/>
      <c r="N72" s="28">
        <f t="shared" si="30"/>
      </c>
      <c r="O72" s="28">
        <f t="shared" si="31"/>
      </c>
      <c r="P72" s="28">
        <f t="shared" si="32"/>
      </c>
    </row>
    <row r="73" spans="1:16" ht="13.5">
      <c r="A73" s="22"/>
      <c r="B73" s="31"/>
      <c r="C73" s="24">
        <f t="shared" si="22"/>
      </c>
      <c r="D73" s="24">
        <f t="shared" si="23"/>
      </c>
      <c r="E73" s="25">
        <f t="shared" si="24"/>
        <v>0</v>
      </c>
      <c r="F73" s="25">
        <f>IF(NOT(A72&gt;0),SUM({0,0,0,0}*{16777216,65536,256,1}),IF(CIDR="",0,IF(OR(B72&lt;0,CIDR=32),F72,F72+E72+2)))</f>
        <v>0</v>
      </c>
      <c r="G73" s="25">
        <f t="shared" si="25"/>
        <v>0</v>
      </c>
      <c r="H73" s="26">
        <f t="shared" si="26"/>
      </c>
      <c r="I73" s="26">
        <f t="shared" si="27"/>
      </c>
      <c r="J73" s="26">
        <f t="shared" si="28"/>
      </c>
      <c r="K73" s="26">
        <f t="shared" si="29"/>
      </c>
      <c r="L73" s="26"/>
      <c r="M73" s="30"/>
      <c r="N73" s="28">
        <f t="shared" si="30"/>
      </c>
      <c r="O73" s="28">
        <f t="shared" si="31"/>
      </c>
      <c r="P73" s="28">
        <f t="shared" si="32"/>
      </c>
    </row>
    <row r="74" spans="1:16" ht="13.5">
      <c r="A74" s="22"/>
      <c r="B74" s="31"/>
      <c r="C74" s="24">
        <f t="shared" si="22"/>
      </c>
      <c r="D74" s="24">
        <f t="shared" si="23"/>
      </c>
      <c r="E74" s="25">
        <f t="shared" si="24"/>
        <v>0</v>
      </c>
      <c r="F74" s="25">
        <f>IF(NOT(A73&gt;0),SUM({0,0,0,0}*{16777216,65536,256,1}),IF(CIDR="",0,IF(OR(B73&lt;0,CIDR=32),F73,F73+E73+2)))</f>
        <v>0</v>
      </c>
      <c r="G74" s="25">
        <f t="shared" si="25"/>
        <v>0</v>
      </c>
      <c r="H74" s="26">
        <f t="shared" si="26"/>
      </c>
      <c r="I74" s="26">
        <f t="shared" si="27"/>
      </c>
      <c r="J74" s="26">
        <f t="shared" si="28"/>
      </c>
      <c r="K74" s="26">
        <f t="shared" si="29"/>
      </c>
      <c r="L74" s="26"/>
      <c r="M74" s="30"/>
      <c r="N74" s="28">
        <f t="shared" si="30"/>
      </c>
      <c r="O74" s="28">
        <f t="shared" si="31"/>
      </c>
      <c r="P74" s="28">
        <f t="shared" si="32"/>
      </c>
    </row>
    <row r="75" spans="1:16" ht="13.5">
      <c r="A75" s="22"/>
      <c r="B75" s="31"/>
      <c r="C75" s="24">
        <f t="shared" si="22"/>
      </c>
      <c r="D75" s="24">
        <f t="shared" si="23"/>
      </c>
      <c r="E75" s="25">
        <f t="shared" si="24"/>
        <v>0</v>
      </c>
      <c r="F75" s="25">
        <f>IF(NOT(A74&gt;0),SUM({0,0,0,0}*{16777216,65536,256,1}),IF(CIDR="",0,IF(OR(B74&lt;0,CIDR=32),F74,F74+E74+2)))</f>
        <v>0</v>
      </c>
      <c r="G75" s="25">
        <f t="shared" si="25"/>
        <v>0</v>
      </c>
      <c r="H75" s="26">
        <f t="shared" si="26"/>
      </c>
      <c r="I75" s="26">
        <f t="shared" si="27"/>
      </c>
      <c r="J75" s="26">
        <f t="shared" si="28"/>
      </c>
      <c r="K75" s="26">
        <f t="shared" si="29"/>
      </c>
      <c r="L75" s="26"/>
      <c r="M75" s="30"/>
      <c r="N75" s="28">
        <f t="shared" si="30"/>
      </c>
      <c r="O75" s="28">
        <f t="shared" si="31"/>
      </c>
      <c r="P75" s="28">
        <f t="shared" si="32"/>
      </c>
    </row>
    <row r="76" spans="1:16" ht="13.5">
      <c r="A76" s="22"/>
      <c r="B76" s="31"/>
      <c r="C76" s="24">
        <f t="shared" si="22"/>
      </c>
      <c r="D76" s="24">
        <f t="shared" si="23"/>
      </c>
      <c r="E76" s="25">
        <f t="shared" si="24"/>
        <v>0</v>
      </c>
      <c r="F76" s="25">
        <f>IF(NOT(A75&gt;0),SUM({0,0,0,0}*{16777216,65536,256,1}),IF(CIDR="",0,IF(OR(B75&lt;0,CIDR=32),F75,F75+E75+2)))</f>
        <v>0</v>
      </c>
      <c r="G76" s="25">
        <f t="shared" si="25"/>
        <v>0</v>
      </c>
      <c r="H76" s="26">
        <f t="shared" si="26"/>
      </c>
      <c r="I76" s="26">
        <f t="shared" si="27"/>
      </c>
      <c r="J76" s="26">
        <f t="shared" si="28"/>
      </c>
      <c r="K76" s="26">
        <f t="shared" si="29"/>
      </c>
      <c r="L76" s="26"/>
      <c r="M76" s="30"/>
      <c r="N76" s="28">
        <f t="shared" si="30"/>
      </c>
      <c r="O76" s="28">
        <f t="shared" si="31"/>
      </c>
      <c r="P76" s="28">
        <f t="shared" si="32"/>
      </c>
    </row>
    <row r="77" spans="1:16" ht="13.5">
      <c r="A77" s="22"/>
      <c r="B77" s="31"/>
      <c r="C77" s="24">
        <f t="shared" si="22"/>
      </c>
      <c r="D77" s="24">
        <f t="shared" si="23"/>
      </c>
      <c r="E77" s="25">
        <f t="shared" si="24"/>
        <v>0</v>
      </c>
      <c r="F77" s="25">
        <f>IF(NOT(A76&gt;0),SUM({0,0,0,0}*{16777216,65536,256,1}),IF(CIDR="",0,IF(OR(B76&lt;0,CIDR=32),F76,F76+E76+2)))</f>
        <v>0</v>
      </c>
      <c r="G77" s="25">
        <f t="shared" si="25"/>
        <v>0</v>
      </c>
      <c r="H77" s="26">
        <f t="shared" si="26"/>
      </c>
      <c r="I77" s="26">
        <f t="shared" si="27"/>
      </c>
      <c r="J77" s="26">
        <f t="shared" si="28"/>
      </c>
      <c r="K77" s="26">
        <f t="shared" si="29"/>
      </c>
      <c r="L77" s="26"/>
      <c r="M77" s="30"/>
      <c r="N77" s="28">
        <f t="shared" si="30"/>
      </c>
      <c r="O77" s="28">
        <f t="shared" si="31"/>
      </c>
      <c r="P77" s="28">
        <f t="shared" si="32"/>
      </c>
    </row>
    <row r="78" spans="1:16" ht="13.5">
      <c r="A78" s="22"/>
      <c r="B78" s="31"/>
      <c r="C78" s="24">
        <f t="shared" si="22"/>
      </c>
      <c r="D78" s="24">
        <f t="shared" si="23"/>
      </c>
      <c r="E78" s="25">
        <f t="shared" si="24"/>
        <v>0</v>
      </c>
      <c r="F78" s="25">
        <f>IF(NOT(A77&gt;0),SUM({0,0,0,0}*{16777216,65536,256,1}),IF(CIDR="",0,IF(OR(B77&lt;0,CIDR=32),F77,F77+E77+2)))</f>
        <v>0</v>
      </c>
      <c r="G78" s="25">
        <f t="shared" si="25"/>
        <v>0</v>
      </c>
      <c r="H78" s="26">
        <f t="shared" si="26"/>
      </c>
      <c r="I78" s="26">
        <f t="shared" si="27"/>
      </c>
      <c r="J78" s="26">
        <f t="shared" si="28"/>
      </c>
      <c r="K78" s="26">
        <f t="shared" si="29"/>
      </c>
      <c r="L78" s="26"/>
      <c r="M78" s="30"/>
      <c r="N78" s="28">
        <f t="shared" si="30"/>
      </c>
      <c r="O78" s="28">
        <f t="shared" si="31"/>
      </c>
      <c r="P78" s="28">
        <f t="shared" si="32"/>
      </c>
    </row>
    <row r="79" spans="1:16" ht="13.5">
      <c r="A79" s="22"/>
      <c r="B79" s="31"/>
      <c r="C79" s="24">
        <f t="shared" si="22"/>
      </c>
      <c r="D79" s="24">
        <f t="shared" si="23"/>
      </c>
      <c r="E79" s="25">
        <f t="shared" si="24"/>
        <v>0</v>
      </c>
      <c r="F79" s="25">
        <f>IF(NOT(A78&gt;0),SUM({0,0,0,0}*{16777216,65536,256,1}),IF(CIDR="",0,IF(OR(B78&lt;0,CIDR=32),F78,F78+E78+2)))</f>
        <v>0</v>
      </c>
      <c r="G79" s="25">
        <f t="shared" si="25"/>
        <v>0</v>
      </c>
      <c r="H79" s="26">
        <f t="shared" si="26"/>
      </c>
      <c r="I79" s="26">
        <f t="shared" si="27"/>
      </c>
      <c r="J79" s="26">
        <f t="shared" si="28"/>
      </c>
      <c r="K79" s="26">
        <f t="shared" si="29"/>
      </c>
      <c r="L79" s="26"/>
      <c r="M79" s="30"/>
      <c r="N79" s="28">
        <f t="shared" si="30"/>
      </c>
      <c r="O79" s="28">
        <f t="shared" si="31"/>
      </c>
      <c r="P79" s="28">
        <f t="shared" si="32"/>
      </c>
    </row>
    <row r="80" spans="1:16" ht="13.5">
      <c r="A80" s="22"/>
      <c r="B80" s="31"/>
      <c r="C80" s="24">
        <f t="shared" si="22"/>
      </c>
      <c r="D80" s="24">
        <f t="shared" si="23"/>
      </c>
      <c r="E80" s="25">
        <f t="shared" si="24"/>
        <v>0</v>
      </c>
      <c r="F80" s="25">
        <f>IF(NOT(A79&gt;0),SUM({0,0,0,0}*{16777216,65536,256,1}),IF(CIDR="",0,IF(OR(B79&lt;0,CIDR=32),F79,F79+E79+2)))</f>
        <v>0</v>
      </c>
      <c r="G80" s="25">
        <f t="shared" si="25"/>
        <v>0</v>
      </c>
      <c r="H80" s="26">
        <f t="shared" si="26"/>
      </c>
      <c r="I80" s="26">
        <f t="shared" si="27"/>
      </c>
      <c r="J80" s="26">
        <f t="shared" si="28"/>
      </c>
      <c r="K80" s="26">
        <f t="shared" si="29"/>
      </c>
      <c r="L80" s="26"/>
      <c r="M80" s="30"/>
      <c r="N80" s="28">
        <f t="shared" si="30"/>
      </c>
      <c r="O80" s="28">
        <f t="shared" si="31"/>
      </c>
      <c r="P80" s="28">
        <f t="shared" si="32"/>
      </c>
    </row>
    <row r="81" spans="1:16" ht="13.5">
      <c r="A81" s="22"/>
      <c r="B81" s="31"/>
      <c r="C81" s="24">
        <f t="shared" si="22"/>
      </c>
      <c r="D81" s="24">
        <f t="shared" si="23"/>
      </c>
      <c r="E81" s="25">
        <f t="shared" si="24"/>
        <v>0</v>
      </c>
      <c r="F81" s="25">
        <f>IF(NOT(A80&gt;0),SUM({0,0,0,0}*{16777216,65536,256,1}),IF(CIDR="",0,IF(OR(B80&lt;0,CIDR=32),F80,F80+E80+2)))</f>
        <v>0</v>
      </c>
      <c r="G81" s="25">
        <f t="shared" si="25"/>
        <v>0</v>
      </c>
      <c r="H81" s="26">
        <f t="shared" si="26"/>
      </c>
      <c r="I81" s="26">
        <f t="shared" si="27"/>
      </c>
      <c r="J81" s="26">
        <f t="shared" si="28"/>
      </c>
      <c r="K81" s="26">
        <f t="shared" si="29"/>
      </c>
      <c r="L81" s="26"/>
      <c r="M81" s="30"/>
      <c r="N81" s="28">
        <f t="shared" si="30"/>
      </c>
      <c r="O81" s="28">
        <f t="shared" si="31"/>
      </c>
      <c r="P81" s="28">
        <f t="shared" si="32"/>
      </c>
    </row>
    <row r="82" spans="1:16" ht="13.5">
      <c r="A82" s="22"/>
      <c r="B82" s="31"/>
      <c r="C82" s="24">
        <f t="shared" si="22"/>
      </c>
      <c r="D82" s="24">
        <f t="shared" si="23"/>
      </c>
      <c r="E82" s="25">
        <f t="shared" si="24"/>
        <v>0</v>
      </c>
      <c r="F82" s="25">
        <f>IF(NOT(A81&gt;0),SUM({0,0,0,0}*{16777216,65536,256,1}),IF(CIDR="",0,IF(OR(B81&lt;0,CIDR=32),F81,F81+E81+2)))</f>
        <v>0</v>
      </c>
      <c r="G82" s="25">
        <f t="shared" si="25"/>
        <v>0</v>
      </c>
      <c r="H82" s="26">
        <f t="shared" si="26"/>
      </c>
      <c r="I82" s="26">
        <f t="shared" si="27"/>
      </c>
      <c r="J82" s="26">
        <f t="shared" si="28"/>
      </c>
      <c r="K82" s="26">
        <f t="shared" si="29"/>
      </c>
      <c r="L82" s="26"/>
      <c r="M82" s="30"/>
      <c r="N82" s="28">
        <f t="shared" si="30"/>
      </c>
      <c r="O82" s="28">
        <f t="shared" si="31"/>
      </c>
      <c r="P82" s="28">
        <f t="shared" si="32"/>
      </c>
    </row>
    <row r="83" spans="1:16" ht="13.5">
      <c r="A83" s="22"/>
      <c r="B83" s="31"/>
      <c r="C83" s="24">
        <f t="shared" si="22"/>
      </c>
      <c r="D83" s="24">
        <f t="shared" si="23"/>
      </c>
      <c r="E83" s="25">
        <f t="shared" si="24"/>
        <v>0</v>
      </c>
      <c r="F83" s="25">
        <f>IF(NOT(A82&gt;0),SUM({0,0,0,0}*{16777216,65536,256,1}),IF(CIDR="",0,IF(OR(B82&lt;0,CIDR=32),F82,F82+E82+2)))</f>
        <v>0</v>
      </c>
      <c r="G83" s="25">
        <f t="shared" si="25"/>
        <v>0</v>
      </c>
      <c r="H83" s="26">
        <f t="shared" si="26"/>
      </c>
      <c r="I83" s="26">
        <f t="shared" si="27"/>
      </c>
      <c r="J83" s="26">
        <f t="shared" si="28"/>
      </c>
      <c r="K83" s="26">
        <f t="shared" si="29"/>
      </c>
      <c r="L83" s="26"/>
      <c r="M83" s="30"/>
      <c r="N83" s="28">
        <f t="shared" si="30"/>
      </c>
      <c r="O83" s="28">
        <f t="shared" si="31"/>
      </c>
      <c r="P83" s="28">
        <f t="shared" si="32"/>
      </c>
    </row>
    <row r="84" spans="1:16" ht="13.5">
      <c r="A84" s="22"/>
      <c r="B84" s="31"/>
      <c r="C84" s="24">
        <f t="shared" si="22"/>
      </c>
      <c r="D84" s="24">
        <f t="shared" si="23"/>
      </c>
      <c r="E84" s="25">
        <f t="shared" si="24"/>
        <v>0</v>
      </c>
      <c r="F84" s="25">
        <f>IF(NOT(A83&gt;0),SUM({0,0,0,0}*{16777216,65536,256,1}),IF(CIDR="",0,IF(OR(B83&lt;0,CIDR=32),F83,F83+E83+2)))</f>
        <v>0</v>
      </c>
      <c r="G84" s="25">
        <f t="shared" si="25"/>
        <v>0</v>
      </c>
      <c r="H84" s="26">
        <f t="shared" si="26"/>
      </c>
      <c r="I84" s="26">
        <f t="shared" si="27"/>
      </c>
      <c r="J84" s="26">
        <f t="shared" si="28"/>
      </c>
      <c r="K84" s="26">
        <f t="shared" si="29"/>
      </c>
      <c r="L84" s="26"/>
      <c r="M84" s="30"/>
      <c r="N84" s="28">
        <f t="shared" si="30"/>
      </c>
      <c r="O84" s="28">
        <f t="shared" si="31"/>
      </c>
      <c r="P84" s="28">
        <f t="shared" si="32"/>
      </c>
    </row>
    <row r="85" spans="1:16" ht="13.5">
      <c r="A85" s="22"/>
      <c r="B85" s="31"/>
      <c r="C85" s="24">
        <f t="shared" si="22"/>
      </c>
      <c r="D85" s="24">
        <f t="shared" si="23"/>
      </c>
      <c r="E85" s="25">
        <f t="shared" si="24"/>
        <v>0</v>
      </c>
      <c r="F85" s="25">
        <f>IF(NOT(A84&gt;0),SUM({0,0,0,0}*{16777216,65536,256,1}),IF(CIDR="",0,IF(OR(B84&lt;0,CIDR=32),F84,F84+E84+2)))</f>
        <v>0</v>
      </c>
      <c r="G85" s="25">
        <f t="shared" si="25"/>
        <v>0</v>
      </c>
      <c r="H85" s="26">
        <f t="shared" si="26"/>
      </c>
      <c r="I85" s="26">
        <f t="shared" si="27"/>
      </c>
      <c r="J85" s="26">
        <f t="shared" si="28"/>
      </c>
      <c r="K85" s="26">
        <f t="shared" si="29"/>
      </c>
      <c r="L85" s="26"/>
      <c r="M85" s="30"/>
      <c r="N85" s="28">
        <f t="shared" si="30"/>
      </c>
      <c r="O85" s="28">
        <f t="shared" si="31"/>
      </c>
      <c r="P85" s="28">
        <f t="shared" si="32"/>
      </c>
    </row>
    <row r="86" spans="1:16" ht="13.5">
      <c r="A86" s="22"/>
      <c r="B86" s="31"/>
      <c r="C86" s="24">
        <f t="shared" si="22"/>
      </c>
      <c r="D86" s="24">
        <f t="shared" si="23"/>
      </c>
      <c r="E86" s="25">
        <f t="shared" si="24"/>
        <v>0</v>
      </c>
      <c r="F86" s="25">
        <f>IF(NOT(A85&gt;0),SUM({0,0,0,0}*{16777216,65536,256,1}),IF(CIDR="",0,IF(OR(B85&lt;0,CIDR=32),F85,F85+E85+2)))</f>
        <v>0</v>
      </c>
      <c r="G86" s="25">
        <f t="shared" si="25"/>
        <v>0</v>
      </c>
      <c r="H86" s="26">
        <f t="shared" si="26"/>
      </c>
      <c r="I86" s="26">
        <f t="shared" si="27"/>
      </c>
      <c r="J86" s="26">
        <f t="shared" si="28"/>
      </c>
      <c r="K86" s="26">
        <f t="shared" si="29"/>
      </c>
      <c r="L86" s="26"/>
      <c r="M86" s="30"/>
      <c r="N86" s="28">
        <f t="shared" si="30"/>
      </c>
      <c r="O86" s="28">
        <f t="shared" si="31"/>
      </c>
      <c r="P86" s="28">
        <f t="shared" si="32"/>
      </c>
    </row>
    <row r="87" spans="1:16" ht="13.5">
      <c r="A87" s="22"/>
      <c r="B87" s="31"/>
      <c r="C87" s="24">
        <f t="shared" si="22"/>
      </c>
      <c r="D87" s="24">
        <f t="shared" si="23"/>
      </c>
      <c r="E87" s="25">
        <f t="shared" si="24"/>
        <v>0</v>
      </c>
      <c r="F87" s="25">
        <f>IF(NOT(A86&gt;0),SUM({0,0,0,0}*{16777216,65536,256,1}),IF(CIDR="",0,IF(OR(B86&lt;0,CIDR=32),F86,F86+E86+2)))</f>
        <v>0</v>
      </c>
      <c r="G87" s="25">
        <f t="shared" si="25"/>
        <v>0</v>
      </c>
      <c r="H87" s="26">
        <f t="shared" si="26"/>
      </c>
      <c r="I87" s="26">
        <f t="shared" si="27"/>
      </c>
      <c r="J87" s="26">
        <f t="shared" si="28"/>
      </c>
      <c r="K87" s="26">
        <f t="shared" si="29"/>
      </c>
      <c r="L87" s="26"/>
      <c r="M87" s="30"/>
      <c r="N87" s="28">
        <f t="shared" si="30"/>
      </c>
      <c r="O87" s="28">
        <f t="shared" si="31"/>
      </c>
      <c r="P87" s="28">
        <f t="shared" si="32"/>
      </c>
    </row>
    <row r="88" spans="1:16" ht="13.5">
      <c r="A88" s="22"/>
      <c r="B88" s="31"/>
      <c r="C88" s="24">
        <f t="shared" si="22"/>
      </c>
      <c r="D88" s="24">
        <f t="shared" si="23"/>
      </c>
      <c r="E88" s="25">
        <f t="shared" si="24"/>
        <v>0</v>
      </c>
      <c r="F88" s="25">
        <f>IF(NOT(A87&gt;0),SUM({0,0,0,0}*{16777216,65536,256,1}),IF(CIDR="",0,IF(OR(B87&lt;0,CIDR=32),F87,F87+E87+2)))</f>
        <v>0</v>
      </c>
      <c r="G88" s="25">
        <f t="shared" si="25"/>
        <v>0</v>
      </c>
      <c r="H88" s="26">
        <f t="shared" si="26"/>
      </c>
      <c r="I88" s="26">
        <f t="shared" si="27"/>
      </c>
      <c r="J88" s="26">
        <f t="shared" si="28"/>
      </c>
      <c r="K88" s="26">
        <f t="shared" si="29"/>
      </c>
      <c r="L88" s="26"/>
      <c r="M88" s="30"/>
      <c r="N88" s="28">
        <f t="shared" si="30"/>
      </c>
      <c r="O88" s="28">
        <f t="shared" si="31"/>
      </c>
      <c r="P88" s="28">
        <f t="shared" si="32"/>
      </c>
    </row>
    <row r="89" spans="1:16" ht="13.5">
      <c r="A89" s="22"/>
      <c r="B89" s="31"/>
      <c r="C89" s="24">
        <f t="shared" si="22"/>
      </c>
      <c r="D89" s="24">
        <f t="shared" si="23"/>
      </c>
      <c r="E89" s="25">
        <f t="shared" si="24"/>
        <v>0</v>
      </c>
      <c r="F89" s="25">
        <f>IF(NOT(A88&gt;0),SUM({0,0,0,0}*{16777216,65536,256,1}),IF(CIDR="",0,IF(OR(B88&lt;0,CIDR=32),F88,F88+E88+2)))</f>
        <v>0</v>
      </c>
      <c r="G89" s="25">
        <f t="shared" si="25"/>
        <v>0</v>
      </c>
      <c r="H89" s="26">
        <f t="shared" si="26"/>
      </c>
      <c r="I89" s="26">
        <f t="shared" si="27"/>
      </c>
      <c r="J89" s="26">
        <f t="shared" si="28"/>
      </c>
      <c r="K89" s="26">
        <f t="shared" si="29"/>
      </c>
      <c r="L89" s="26"/>
      <c r="M89" s="30"/>
      <c r="N89" s="28">
        <f t="shared" si="30"/>
      </c>
      <c r="O89" s="28">
        <f t="shared" si="31"/>
      </c>
      <c r="P89" s="28">
        <f t="shared" si="32"/>
      </c>
    </row>
    <row r="90" spans="1:16" ht="13.5">
      <c r="A90" s="22"/>
      <c r="B90" s="31"/>
      <c r="C90" s="24">
        <f t="shared" si="22"/>
      </c>
      <c r="D90" s="24">
        <f t="shared" si="23"/>
      </c>
      <c r="E90" s="25">
        <f t="shared" si="24"/>
        <v>0</v>
      </c>
      <c r="F90" s="25">
        <f>IF(NOT(A89&gt;0),SUM({0,0,0,0}*{16777216,65536,256,1}),IF(CIDR="",0,IF(OR(B89&lt;0,CIDR=32),F89,F89+E89+2)))</f>
        <v>0</v>
      </c>
      <c r="G90" s="25">
        <f t="shared" si="25"/>
        <v>0</v>
      </c>
      <c r="H90" s="26">
        <f t="shared" si="26"/>
      </c>
      <c r="I90" s="26">
        <f t="shared" si="27"/>
      </c>
      <c r="J90" s="26">
        <f t="shared" si="28"/>
      </c>
      <c r="K90" s="26">
        <f t="shared" si="29"/>
      </c>
      <c r="L90" s="26"/>
      <c r="M90" s="30"/>
      <c r="N90" s="28">
        <f t="shared" si="30"/>
      </c>
      <c r="O90" s="28">
        <f t="shared" si="31"/>
      </c>
      <c r="P90" s="28">
        <f t="shared" si="32"/>
      </c>
    </row>
    <row r="91" spans="1:16" ht="13.5">
      <c r="A91" s="22"/>
      <c r="B91" s="31"/>
      <c r="C91" s="24">
        <f t="shared" si="22"/>
      </c>
      <c r="D91" s="24">
        <f t="shared" si="23"/>
      </c>
      <c r="E91" s="25">
        <f t="shared" si="24"/>
        <v>0</v>
      </c>
      <c r="F91" s="25">
        <f>IF(NOT(A90&gt;0),SUM({0,0,0,0}*{16777216,65536,256,1}),IF(CIDR="",0,IF(OR(B90&lt;0,CIDR=32),F90,F90+E90+2)))</f>
        <v>0</v>
      </c>
      <c r="G91" s="25">
        <f t="shared" si="25"/>
        <v>0</v>
      </c>
      <c r="H91" s="26">
        <f t="shared" si="26"/>
      </c>
      <c r="I91" s="26">
        <f t="shared" si="27"/>
      </c>
      <c r="J91" s="26">
        <f t="shared" si="28"/>
      </c>
      <c r="K91" s="26">
        <f t="shared" si="29"/>
      </c>
      <c r="L91" s="26"/>
      <c r="M91" s="30"/>
      <c r="N91" s="28">
        <f t="shared" si="30"/>
      </c>
      <c r="O91" s="28">
        <f t="shared" si="31"/>
      </c>
      <c r="P91" s="28">
        <f t="shared" si="32"/>
      </c>
    </row>
    <row r="92" spans="1:16" ht="13.5">
      <c r="A92" s="22"/>
      <c r="B92" s="31"/>
      <c r="C92" s="24">
        <f t="shared" si="22"/>
      </c>
      <c r="D92" s="24">
        <f t="shared" si="23"/>
      </c>
      <c r="E92" s="25">
        <f t="shared" si="24"/>
        <v>0</v>
      </c>
      <c r="F92" s="25">
        <f>IF(NOT(A91&gt;0),SUM({0,0,0,0}*{16777216,65536,256,1}),IF(CIDR="",0,IF(OR(B91&lt;0,CIDR=32),F91,F91+E91+2)))</f>
        <v>0</v>
      </c>
      <c r="G92" s="25">
        <f t="shared" si="25"/>
        <v>0</v>
      </c>
      <c r="H92" s="26">
        <f t="shared" si="26"/>
      </c>
      <c r="I92" s="26">
        <f t="shared" si="27"/>
      </c>
      <c r="J92" s="26">
        <f t="shared" si="28"/>
      </c>
      <c r="K92" s="26">
        <f t="shared" si="29"/>
      </c>
      <c r="L92" s="26"/>
      <c r="M92" s="30"/>
      <c r="N92" s="28">
        <f t="shared" si="30"/>
      </c>
      <c r="O92" s="28">
        <f t="shared" si="31"/>
      </c>
      <c r="P92" s="28">
        <f t="shared" si="32"/>
      </c>
    </row>
    <row r="93" spans="1:16" ht="13.5">
      <c r="A93" s="22"/>
      <c r="B93" s="31"/>
      <c r="C93" s="24">
        <f t="shared" si="22"/>
      </c>
      <c r="D93" s="24">
        <f t="shared" si="23"/>
      </c>
      <c r="E93" s="25">
        <f t="shared" si="24"/>
        <v>0</v>
      </c>
      <c r="F93" s="25">
        <f>IF(NOT(A92&gt;0),SUM({0,0,0,0}*{16777216,65536,256,1}),IF(CIDR="",0,IF(OR(B92&lt;0,CIDR=32),F92,F92+E92+2)))</f>
        <v>0</v>
      </c>
      <c r="G93" s="25">
        <f t="shared" si="25"/>
        <v>0</v>
      </c>
      <c r="H93" s="26">
        <f t="shared" si="26"/>
      </c>
      <c r="I93" s="26">
        <f t="shared" si="27"/>
      </c>
      <c r="J93" s="26">
        <f t="shared" si="28"/>
      </c>
      <c r="K93" s="26">
        <f t="shared" si="29"/>
      </c>
      <c r="L93" s="26"/>
      <c r="M93" s="30"/>
      <c r="N93" s="28">
        <f t="shared" si="30"/>
      </c>
      <c r="O93" s="28">
        <f t="shared" si="31"/>
      </c>
      <c r="P93" s="28">
        <f t="shared" si="32"/>
      </c>
    </row>
    <row r="94" spans="1:16" ht="13.5">
      <c r="A94" s="22"/>
      <c r="B94" s="31"/>
      <c r="C94" s="24">
        <f t="shared" si="22"/>
      </c>
      <c r="D94" s="24">
        <f t="shared" si="23"/>
      </c>
      <c r="E94" s="25">
        <f t="shared" si="24"/>
        <v>0</v>
      </c>
      <c r="F94" s="25">
        <f>IF(NOT(A93&gt;0),SUM({0,0,0,0}*{16777216,65536,256,1}),IF(CIDR="",0,IF(OR(B93&lt;0,CIDR=32),F93,F93+E93+2)))</f>
        <v>0</v>
      </c>
      <c r="G94" s="25">
        <f t="shared" si="25"/>
        <v>0</v>
      </c>
      <c r="H94" s="26">
        <f t="shared" si="26"/>
      </c>
      <c r="I94" s="26">
        <f t="shared" si="27"/>
      </c>
      <c r="J94" s="26">
        <f t="shared" si="28"/>
      </c>
      <c r="K94" s="26">
        <f t="shared" si="29"/>
      </c>
      <c r="L94" s="26"/>
      <c r="M94" s="30"/>
      <c r="N94" s="28">
        <f t="shared" si="30"/>
      </c>
      <c r="O94" s="28">
        <f t="shared" si="31"/>
      </c>
      <c r="P94" s="28">
        <f t="shared" si="32"/>
      </c>
    </row>
    <row r="95" spans="1:16" ht="13.5">
      <c r="A95" s="22"/>
      <c r="B95" s="31"/>
      <c r="C95" s="24">
        <f t="shared" si="22"/>
      </c>
      <c r="D95" s="24">
        <f t="shared" si="23"/>
      </c>
      <c r="E95" s="25">
        <f t="shared" si="24"/>
        <v>0</v>
      </c>
      <c r="F95" s="25">
        <f>IF(NOT(A94&gt;0),SUM({0,0,0,0}*{16777216,65536,256,1}),IF(CIDR="",0,IF(OR(B94&lt;0,CIDR=32),F94,F94+E94+2)))</f>
        <v>0</v>
      </c>
      <c r="G95" s="25">
        <f t="shared" si="25"/>
        <v>0</v>
      </c>
      <c r="H95" s="26">
        <f t="shared" si="26"/>
      </c>
      <c r="I95" s="26">
        <f t="shared" si="27"/>
      </c>
      <c r="J95" s="26">
        <f t="shared" si="28"/>
      </c>
      <c r="K95" s="26">
        <f t="shared" si="29"/>
      </c>
      <c r="L95" s="26"/>
      <c r="M95" s="30"/>
      <c r="N95" s="28">
        <f t="shared" si="30"/>
      </c>
      <c r="O95" s="28">
        <f t="shared" si="31"/>
      </c>
      <c r="P95" s="28">
        <f t="shared" si="32"/>
      </c>
    </row>
    <row r="96" spans="1:16" ht="13.5">
      <c r="A96" s="22"/>
      <c r="B96" s="31"/>
      <c r="C96" s="24">
        <f t="shared" si="22"/>
      </c>
      <c r="D96" s="24">
        <f t="shared" si="23"/>
      </c>
      <c r="E96" s="25">
        <f t="shared" si="24"/>
        <v>0</v>
      </c>
      <c r="F96" s="25">
        <f>IF(NOT(A95&gt;0),SUM({0,0,0,0}*{16777216,65536,256,1}),IF(CIDR="",0,IF(OR(B95&lt;0,CIDR=32),F95,F95+E95+2)))</f>
        <v>0</v>
      </c>
      <c r="G96" s="25">
        <f t="shared" si="25"/>
        <v>0</v>
      </c>
      <c r="H96" s="26">
        <f t="shared" si="26"/>
      </c>
      <c r="I96" s="26">
        <f t="shared" si="27"/>
      </c>
      <c r="J96" s="26">
        <f t="shared" si="28"/>
      </c>
      <c r="K96" s="26">
        <f t="shared" si="29"/>
      </c>
      <c r="L96" s="26"/>
      <c r="M96" s="30"/>
      <c r="N96" s="28">
        <f t="shared" si="30"/>
      </c>
      <c r="O96" s="28">
        <f t="shared" si="31"/>
      </c>
      <c r="P96" s="28">
        <f t="shared" si="32"/>
      </c>
    </row>
    <row r="97" spans="1:16" ht="13.5">
      <c r="A97" s="22"/>
      <c r="B97" s="31"/>
      <c r="C97" s="24">
        <f t="shared" si="22"/>
      </c>
      <c r="D97" s="24">
        <f t="shared" si="23"/>
      </c>
      <c r="E97" s="25">
        <f t="shared" si="24"/>
        <v>0</v>
      </c>
      <c r="F97" s="25">
        <f>IF(NOT(A96&gt;0),SUM({0,0,0,0}*{16777216,65536,256,1}),IF(CIDR="",0,IF(OR(B96&lt;0,CIDR=32),F96,F96+E96+2)))</f>
        <v>0</v>
      </c>
      <c r="G97" s="25">
        <f t="shared" si="25"/>
        <v>0</v>
      </c>
      <c r="H97" s="26">
        <f t="shared" si="26"/>
      </c>
      <c r="I97" s="26">
        <f t="shared" si="27"/>
      </c>
      <c r="J97" s="26">
        <f t="shared" si="28"/>
      </c>
      <c r="K97" s="26">
        <f t="shared" si="29"/>
      </c>
      <c r="L97" s="26"/>
      <c r="M97" s="30"/>
      <c r="N97" s="28">
        <f t="shared" si="30"/>
      </c>
      <c r="O97" s="28">
        <f t="shared" si="31"/>
      </c>
      <c r="P97" s="28">
        <f t="shared" si="32"/>
      </c>
    </row>
    <row r="98" spans="1:16" ht="13.5">
      <c r="A98" s="22"/>
      <c r="B98" s="31"/>
      <c r="C98" s="24">
        <f t="shared" si="22"/>
      </c>
      <c r="D98" s="24">
        <f t="shared" si="23"/>
      </c>
      <c r="E98" s="25">
        <f t="shared" si="24"/>
        <v>0</v>
      </c>
      <c r="F98" s="25">
        <f>IF(NOT(A97&gt;0),SUM({0,0,0,0}*{16777216,65536,256,1}),IF(CIDR="",0,IF(OR(B97&lt;0,CIDR=32),F97,F97+E97+2)))</f>
        <v>0</v>
      </c>
      <c r="G98" s="25">
        <f t="shared" si="25"/>
        <v>0</v>
      </c>
      <c r="H98" s="26">
        <f t="shared" si="26"/>
      </c>
      <c r="I98" s="26">
        <f t="shared" si="27"/>
      </c>
      <c r="J98" s="26">
        <f t="shared" si="28"/>
      </c>
      <c r="K98" s="26">
        <f t="shared" si="29"/>
      </c>
      <c r="L98" s="26"/>
      <c r="M98" s="30"/>
      <c r="N98" s="28">
        <f t="shared" si="30"/>
      </c>
      <c r="O98" s="28">
        <f t="shared" si="31"/>
      </c>
      <c r="P98" s="28">
        <f t="shared" si="32"/>
      </c>
    </row>
    <row r="99" spans="1:16" ht="13.5">
      <c r="A99" s="22"/>
      <c r="B99" s="31"/>
      <c r="C99" s="24">
        <f t="shared" si="22"/>
      </c>
      <c r="D99" s="24">
        <f t="shared" si="23"/>
      </c>
      <c r="E99" s="25">
        <f t="shared" si="24"/>
        <v>0</v>
      </c>
      <c r="F99" s="25">
        <f>IF(NOT(A98&gt;0),SUM({0,0,0,0}*{16777216,65536,256,1}),IF(CIDR="",0,IF(OR(B98&lt;0,CIDR=32),F98,F98+E98+2)))</f>
        <v>0</v>
      </c>
      <c r="G99" s="25">
        <f t="shared" si="25"/>
        <v>0</v>
      </c>
      <c r="H99" s="26">
        <f t="shared" si="26"/>
      </c>
      <c r="I99" s="26">
        <f>IF(CIDR="","",FLOOR((Host_Addr-H99*16777216)/65536,1))</f>
      </c>
      <c r="J99" s="26">
        <f>IF(CIDR="","",FLOOR((Host_Addr-H99*16777216-I99*65536)/256,1))</f>
      </c>
      <c r="K99" s="26">
        <f>IF(CIDR="","",Host_Addr-H99*16777216-I99*65536-J99*256)</f>
      </c>
      <c r="L99" s="26"/>
      <c r="M99" s="30"/>
      <c r="N99" s="28">
        <f t="shared" si="30"/>
      </c>
      <c r="O99" s="28">
        <f t="shared" si="31"/>
      </c>
      <c r="P99" s="28">
        <f t="shared" si="32"/>
      </c>
    </row>
    <row r="100" spans="1:16" ht="13.5">
      <c r="A100" s="22">
        <v>32</v>
      </c>
      <c r="B100" s="31"/>
      <c r="C100" s="24" t="str">
        <f t="shared" si="22"/>
        <v>0•0•0•1/32</v>
      </c>
      <c r="D100" s="24">
        <f t="shared" si="23"/>
      </c>
      <c r="E100" s="25">
        <f t="shared" si="24"/>
        <v>0</v>
      </c>
      <c r="F100" s="25">
        <f>IF(NOT(A99&gt;0),SUM({0,0,0,0}*{16777216,65536,256,1}),IF(CIDR="",0,IF(OR(B99&lt;0,CIDR=32),F99,F99+E99+2)))</f>
        <v>0</v>
      </c>
      <c r="G100" s="25">
        <f t="shared" si="25"/>
        <v>1</v>
      </c>
      <c r="H100" s="26">
        <f t="shared" si="26"/>
        <v>0</v>
      </c>
      <c r="I100" s="26">
        <f>IF(CIDR="","",FLOOR((Host_Addr-H100*16777216)/65536,1))</f>
        <v>0</v>
      </c>
      <c r="J100" s="26">
        <f>IF(CIDR="","",FLOOR((Host_Addr-H100*16777216-I100*65536)/256,1))</f>
        <v>0</v>
      </c>
      <c r="K100" s="26">
        <f>IF(CIDR="","",Host_Addr-H100*16777216-I100*65536-J100*256)</f>
        <v>1</v>
      </c>
      <c r="L100" s="26"/>
      <c r="M100" s="30" t="s">
        <v>50</v>
      </c>
      <c r="N100" s="28" t="str">
        <f t="shared" si="30"/>
        <v>00:00:00:01</v>
      </c>
      <c r="O100" s="28" t="str">
        <f t="shared" si="31"/>
        <v>000-000-000-001</v>
      </c>
      <c r="P100" s="28" t="str">
        <f t="shared" si="32"/>
        <v>00000000 00000000 00000000 00000001</v>
      </c>
    </row>
  </sheetData>
  <mergeCells count="19">
    <mergeCell ref="F1:F2"/>
    <mergeCell ref="C1:C2"/>
    <mergeCell ref="D1:D2"/>
    <mergeCell ref="E1:E2"/>
    <mergeCell ref="O1:O2"/>
    <mergeCell ref="P1:P2"/>
    <mergeCell ref="Q1:Q2"/>
    <mergeCell ref="G1:G2"/>
    <mergeCell ref="M1:M2"/>
    <mergeCell ref="N1:N2"/>
    <mergeCell ref="R1:R2"/>
    <mergeCell ref="S1:S2"/>
    <mergeCell ref="T1:T2"/>
    <mergeCell ref="U1:U2"/>
    <mergeCell ref="Z1:Z2"/>
    <mergeCell ref="V1:V2"/>
    <mergeCell ref="W1:W2"/>
    <mergeCell ref="X1:X2"/>
    <mergeCell ref="Y1:Y2"/>
  </mergeCells>
  <conditionalFormatting sqref="H101:M65536 H1:Z1">
    <cfRule type="expression" priority="1" dxfId="0" stopIfTrue="1">
      <formula>$H1="New"</formula>
    </cfRule>
    <cfRule type="expression" priority="2" dxfId="1" stopIfTrue="1">
      <formula>$B1=32</formula>
    </cfRule>
  </conditionalFormatting>
  <conditionalFormatting sqref="E101:E65536 C1 B1:B2 E1 G1 B101:C65536 G101:G65536 H2:Z2">
    <cfRule type="expression" priority="3" dxfId="2" stopIfTrue="1">
      <formula>$B1=32</formula>
    </cfRule>
  </conditionalFormatting>
  <conditionalFormatting sqref="C3:L100">
    <cfRule type="expression" priority="4" dxfId="3" stopIfTrue="1">
      <formula>$B3&lt;0</formula>
    </cfRule>
    <cfRule type="expression" priority="5" dxfId="4" stopIfTrue="1">
      <formula>$A3=32</formula>
    </cfRule>
    <cfRule type="expression" priority="6" dxfId="5" stopIfTrue="1">
      <formula>AND($A3&gt;0,$A3&lt;32)</formula>
    </cfRule>
  </conditionalFormatting>
  <conditionalFormatting sqref="B3:B100">
    <cfRule type="cellIs" priority="7" dxfId="6" operator="lessThan" stopIfTrue="1">
      <formula>0</formula>
    </cfRule>
    <cfRule type="expression" priority="8" dxfId="4" stopIfTrue="1">
      <formula>$A3=32</formula>
    </cfRule>
    <cfRule type="expression" priority="9" dxfId="5" stopIfTrue="1">
      <formula>AND($A3&gt;0,$A3&lt;32)</formula>
    </cfRule>
  </conditionalFormatting>
  <conditionalFormatting sqref="A3:A100">
    <cfRule type="expression" priority="10" dxfId="7" stopIfTrue="1">
      <formula>AND($A3&gt;0,OR(MOD($F3,2+$E3)&lt;&gt;0,AND($A3=32,$B3&lt;0),$G3&gt;$F3+$E3,$G3&lt;$G2))</formula>
    </cfRule>
    <cfRule type="cellIs" priority="11" dxfId="8" operator="equal" stopIfTrue="1">
      <formula>31</formula>
    </cfRule>
    <cfRule type="cellIs" priority="12" dxfId="4" operator="equal" stopIfTrue="1">
      <formula>32</formula>
    </cfRule>
  </conditionalFormatting>
  <dataValidations count="2">
    <dataValidation type="whole" allowBlank="1" showInputMessage="1" showErrorMessage="1" errorTitle="CIDR value error" error="CIDR values must be between 4 and 32" sqref="A3:A100">
      <formula1>4</formula1>
      <formula2>32</formula2>
    </dataValidation>
    <dataValidation type="whole" allowBlank="1" showInputMessage="1" showErrorMessage="1" errorTitle="Invalid level or IP octet value" error="Must be an integer between 0 and 255" sqref="H3:L65536">
      <formula1>0</formula1>
      <formula2>255</formula2>
    </dataValidation>
  </dataValidations>
  <printOptions horizontalCentered="1"/>
  <pageMargins left="0.5" right="0.5" top="1.25" bottom="1" header="0.75" footer="0.75"/>
  <pageSetup fitToHeight="6" fitToWidth="1" orientation="landscape" scale="31"/>
  <headerFooter alignWithMargins="0">
    <oddHeader>&amp;L&amp;G&amp;C&amp;"Arial,Bold"&amp;20&amp;A&amp;RDeveloped by 
Chuck Wade
www.interisle.net</oddHeader>
    <oddFooter>&amp;L&amp;D &amp;T&amp;C&amp;F&amp;RPage &amp;P of &amp;N</oddFooter>
  </headerFooter>
  <legacyDrawingHF r:id="rId1"/>
</worksheet>
</file>

<file path=xl/worksheets/sheet4.xml><?xml version="1.0" encoding="utf-8"?>
<worksheet xmlns="http://schemas.openxmlformats.org/spreadsheetml/2006/main" xmlns:r="http://schemas.openxmlformats.org/officeDocument/2006/relationships">
  <dimension ref="A1:M257"/>
  <sheetViews>
    <sheetView workbookViewId="0" topLeftCell="A1">
      <selection activeCell="F42" sqref="F42"/>
    </sheetView>
  </sheetViews>
  <sheetFormatPr defaultColWidth="11.5546875" defaultRowHeight="15"/>
  <cols>
    <col min="1" max="1" width="7.6640625" style="37" customWidth="1"/>
    <col min="2" max="2" width="8.6640625" style="37" customWidth="1"/>
    <col min="3" max="3" width="3.6640625" style="37" customWidth="1"/>
    <col min="4" max="4" width="4.6640625" style="37" customWidth="1"/>
    <col min="5" max="5" width="2.6640625" style="37" customWidth="1"/>
    <col min="6" max="6" width="5.6640625" style="37" customWidth="1"/>
    <col min="7" max="7" width="14.6640625" style="37" customWidth="1"/>
    <col min="8" max="12" width="7.6640625" style="37" customWidth="1"/>
    <col min="13" max="13" width="14.6640625" style="37" customWidth="1"/>
    <col min="14" max="14" width="2.6640625" style="37" customWidth="1"/>
    <col min="15" max="15" width="10.99609375" style="37" bestFit="1" customWidth="1"/>
    <col min="16" max="16384" width="10.6640625" style="37" customWidth="1"/>
  </cols>
  <sheetData>
    <row r="1" spans="1:13" s="57" customFormat="1" ht="12.75">
      <c r="A1" s="56" t="s">
        <v>603</v>
      </c>
      <c r="B1" s="56" t="s">
        <v>717</v>
      </c>
      <c r="C1" s="56" t="s">
        <v>718</v>
      </c>
      <c r="D1" s="56" t="s">
        <v>719</v>
      </c>
      <c r="F1" s="56" t="s">
        <v>865</v>
      </c>
      <c r="G1" s="56" t="s">
        <v>86</v>
      </c>
      <c r="H1" s="56" t="s">
        <v>61</v>
      </c>
      <c r="I1" s="56" t="s">
        <v>62</v>
      </c>
      <c r="J1" s="56" t="s">
        <v>63</v>
      </c>
      <c r="K1" s="56" t="s">
        <v>64</v>
      </c>
      <c r="L1" s="56" t="s">
        <v>41</v>
      </c>
      <c r="M1" s="56" t="s">
        <v>109</v>
      </c>
    </row>
    <row r="2" spans="1:13" ht="12.75">
      <c r="A2" s="38">
        <v>0</v>
      </c>
      <c r="B2" s="39" t="s">
        <v>544</v>
      </c>
      <c r="C2" s="39" t="s">
        <v>343</v>
      </c>
      <c r="D2" s="40" t="s">
        <v>685</v>
      </c>
      <c r="F2" s="38">
        <v>1</v>
      </c>
      <c r="G2" s="41" t="str">
        <f>CONCATENATE(H2,Dot,I2,Dot,J2,Dot,K2)</f>
        <v>128•0•0•0</v>
      </c>
      <c r="H2" s="41">
        <v>128</v>
      </c>
      <c r="I2" s="41">
        <v>0</v>
      </c>
      <c r="J2" s="41">
        <v>0</v>
      </c>
      <c r="K2" s="41">
        <v>0</v>
      </c>
      <c r="L2" s="41">
        <f>32-F2</f>
        <v>31</v>
      </c>
      <c r="M2" s="42">
        <v>2147483646</v>
      </c>
    </row>
    <row r="3" spans="1:13" ht="12.75">
      <c r="A3" s="43">
        <v>1</v>
      </c>
      <c r="B3" s="44" t="s">
        <v>545</v>
      </c>
      <c r="C3" s="44" t="s">
        <v>344</v>
      </c>
      <c r="D3" s="45" t="s">
        <v>686</v>
      </c>
      <c r="F3" s="43">
        <v>2</v>
      </c>
      <c r="G3" s="46" t="str">
        <f aca="true" t="shared" si="0" ref="G3:G33">CONCATENATE(H3,Dot,I3,Dot,J3,Dot,K3)</f>
        <v>192•0•0•0</v>
      </c>
      <c r="H3" s="46">
        <v>192</v>
      </c>
      <c r="I3" s="46">
        <v>0</v>
      </c>
      <c r="J3" s="46">
        <v>0</v>
      </c>
      <c r="K3" s="46">
        <v>0</v>
      </c>
      <c r="L3" s="46">
        <f aca="true" t="shared" si="1" ref="L3:L33">32-F3</f>
        <v>30</v>
      </c>
      <c r="M3" s="47">
        <v>1073741822</v>
      </c>
    </row>
    <row r="4" spans="1:13" ht="12.75">
      <c r="A4" s="43">
        <v>2</v>
      </c>
      <c r="B4" s="44" t="s">
        <v>836</v>
      </c>
      <c r="C4" s="44" t="s">
        <v>345</v>
      </c>
      <c r="D4" s="45" t="s">
        <v>687</v>
      </c>
      <c r="F4" s="43">
        <v>3</v>
      </c>
      <c r="G4" s="46" t="str">
        <f t="shared" si="0"/>
        <v>224•0•0•0</v>
      </c>
      <c r="H4" s="46">
        <v>224</v>
      </c>
      <c r="I4" s="46">
        <v>0</v>
      </c>
      <c r="J4" s="46">
        <v>0</v>
      </c>
      <c r="K4" s="46">
        <v>0</v>
      </c>
      <c r="L4" s="46">
        <f t="shared" si="1"/>
        <v>29</v>
      </c>
      <c r="M4" s="47">
        <v>536870910</v>
      </c>
    </row>
    <row r="5" spans="1:13" ht="12.75">
      <c r="A5" s="43">
        <v>3</v>
      </c>
      <c r="B5" s="44" t="s">
        <v>837</v>
      </c>
      <c r="C5" s="44" t="s">
        <v>346</v>
      </c>
      <c r="D5" s="45" t="s">
        <v>688</v>
      </c>
      <c r="F5" s="43">
        <v>4</v>
      </c>
      <c r="G5" s="46" t="str">
        <f t="shared" si="0"/>
        <v>240•0•0•0</v>
      </c>
      <c r="H5" s="46">
        <v>240</v>
      </c>
      <c r="I5" s="46">
        <v>0</v>
      </c>
      <c r="J5" s="46">
        <v>0</v>
      </c>
      <c r="K5" s="46">
        <v>0</v>
      </c>
      <c r="L5" s="46">
        <f t="shared" si="1"/>
        <v>28</v>
      </c>
      <c r="M5" s="47">
        <v>268435454</v>
      </c>
    </row>
    <row r="6" spans="1:13" ht="12.75">
      <c r="A6" s="43">
        <v>4</v>
      </c>
      <c r="B6" s="44" t="s">
        <v>838</v>
      </c>
      <c r="C6" s="44" t="s">
        <v>739</v>
      </c>
      <c r="D6" s="45" t="s">
        <v>689</v>
      </c>
      <c r="F6" s="43">
        <v>5</v>
      </c>
      <c r="G6" s="46" t="str">
        <f t="shared" si="0"/>
        <v>248•0•0•0</v>
      </c>
      <c r="H6" s="46">
        <v>248</v>
      </c>
      <c r="I6" s="46">
        <v>0</v>
      </c>
      <c r="J6" s="46">
        <v>0</v>
      </c>
      <c r="K6" s="46">
        <v>0</v>
      </c>
      <c r="L6" s="46">
        <f t="shared" si="1"/>
        <v>27</v>
      </c>
      <c r="M6" s="47">
        <v>134217726</v>
      </c>
    </row>
    <row r="7" spans="1:13" ht="12.75">
      <c r="A7" s="43">
        <v>5</v>
      </c>
      <c r="B7" s="44" t="s">
        <v>839</v>
      </c>
      <c r="C7" s="44" t="s">
        <v>740</v>
      </c>
      <c r="D7" s="45" t="s">
        <v>690</v>
      </c>
      <c r="F7" s="43">
        <v>6</v>
      </c>
      <c r="G7" s="46" t="str">
        <f t="shared" si="0"/>
        <v>252•0•0•0</v>
      </c>
      <c r="H7" s="46">
        <v>252</v>
      </c>
      <c r="I7" s="46">
        <v>0</v>
      </c>
      <c r="J7" s="46">
        <v>0</v>
      </c>
      <c r="K7" s="46">
        <v>0</v>
      </c>
      <c r="L7" s="46">
        <f t="shared" si="1"/>
        <v>26</v>
      </c>
      <c r="M7" s="47">
        <v>67108862</v>
      </c>
    </row>
    <row r="8" spans="1:13" ht="12.75">
      <c r="A8" s="43">
        <v>6</v>
      </c>
      <c r="B8" s="44" t="s">
        <v>840</v>
      </c>
      <c r="C8" s="44" t="s">
        <v>741</v>
      </c>
      <c r="D8" s="45" t="s">
        <v>691</v>
      </c>
      <c r="F8" s="43">
        <v>7</v>
      </c>
      <c r="G8" s="46" t="str">
        <f t="shared" si="0"/>
        <v>254•0•0•0</v>
      </c>
      <c r="H8" s="46">
        <v>254</v>
      </c>
      <c r="I8" s="46">
        <v>0</v>
      </c>
      <c r="J8" s="46">
        <v>0</v>
      </c>
      <c r="K8" s="46">
        <v>0</v>
      </c>
      <c r="L8" s="46">
        <f t="shared" si="1"/>
        <v>25</v>
      </c>
      <c r="M8" s="47">
        <v>33554430</v>
      </c>
    </row>
    <row r="9" spans="1:13" ht="12.75">
      <c r="A9" s="43">
        <v>7</v>
      </c>
      <c r="B9" s="44" t="s">
        <v>841</v>
      </c>
      <c r="C9" s="44" t="s">
        <v>742</v>
      </c>
      <c r="D9" s="45" t="s">
        <v>692</v>
      </c>
      <c r="F9" s="43">
        <v>8</v>
      </c>
      <c r="G9" s="46" t="str">
        <f t="shared" si="0"/>
        <v>255•0•0•0</v>
      </c>
      <c r="H9" s="46">
        <v>255</v>
      </c>
      <c r="I9" s="46">
        <v>0</v>
      </c>
      <c r="J9" s="46">
        <v>0</v>
      </c>
      <c r="K9" s="46">
        <v>0</v>
      </c>
      <c r="L9" s="46">
        <f t="shared" si="1"/>
        <v>24</v>
      </c>
      <c r="M9" s="48">
        <v>16777214</v>
      </c>
    </row>
    <row r="10" spans="1:13" ht="12.75">
      <c r="A10" s="43">
        <v>8</v>
      </c>
      <c r="B10" s="44" t="s">
        <v>842</v>
      </c>
      <c r="C10" s="44" t="s">
        <v>743</v>
      </c>
      <c r="D10" s="45" t="s">
        <v>693</v>
      </c>
      <c r="F10" s="38">
        <v>9</v>
      </c>
      <c r="G10" s="41" t="str">
        <f t="shared" si="0"/>
        <v>255•128•0•0</v>
      </c>
      <c r="H10" s="41">
        <v>255</v>
      </c>
      <c r="I10" s="41">
        <v>128</v>
      </c>
      <c r="J10" s="41">
        <v>0</v>
      </c>
      <c r="K10" s="41">
        <v>0</v>
      </c>
      <c r="L10" s="41">
        <f t="shared" si="1"/>
        <v>23</v>
      </c>
      <c r="M10" s="47">
        <v>8388606</v>
      </c>
    </row>
    <row r="11" spans="1:13" ht="12.75">
      <c r="A11" s="43">
        <v>9</v>
      </c>
      <c r="B11" s="44" t="s">
        <v>843</v>
      </c>
      <c r="C11" s="44" t="s">
        <v>744</v>
      </c>
      <c r="D11" s="45" t="s">
        <v>694</v>
      </c>
      <c r="F11" s="43">
        <v>10</v>
      </c>
      <c r="G11" s="46" t="str">
        <f t="shared" si="0"/>
        <v>255•192•0•0</v>
      </c>
      <c r="H11" s="46">
        <v>255</v>
      </c>
      <c r="I11" s="46">
        <v>192</v>
      </c>
      <c r="J11" s="46">
        <v>0</v>
      </c>
      <c r="K11" s="46">
        <v>0</v>
      </c>
      <c r="L11" s="46">
        <f t="shared" si="1"/>
        <v>22</v>
      </c>
      <c r="M11" s="47">
        <v>4194302</v>
      </c>
    </row>
    <row r="12" spans="1:13" ht="12.75">
      <c r="A12" s="43">
        <v>10</v>
      </c>
      <c r="B12" s="44" t="s">
        <v>337</v>
      </c>
      <c r="C12" s="44" t="s">
        <v>142</v>
      </c>
      <c r="D12" s="45" t="s">
        <v>695</v>
      </c>
      <c r="F12" s="43">
        <v>11</v>
      </c>
      <c r="G12" s="46" t="str">
        <f t="shared" si="0"/>
        <v>255•224•0•0</v>
      </c>
      <c r="H12" s="46">
        <v>255</v>
      </c>
      <c r="I12" s="46">
        <v>224</v>
      </c>
      <c r="J12" s="46">
        <v>0</v>
      </c>
      <c r="K12" s="46">
        <v>0</v>
      </c>
      <c r="L12" s="46">
        <f t="shared" si="1"/>
        <v>21</v>
      </c>
      <c r="M12" s="47">
        <v>2097150</v>
      </c>
    </row>
    <row r="13" spans="1:13" ht="12.75">
      <c r="A13" s="43">
        <v>11</v>
      </c>
      <c r="B13" s="44" t="s">
        <v>338</v>
      </c>
      <c r="C13" s="44" t="s">
        <v>141</v>
      </c>
      <c r="D13" s="45" t="s">
        <v>696</v>
      </c>
      <c r="F13" s="43">
        <v>12</v>
      </c>
      <c r="G13" s="46" t="str">
        <f t="shared" si="0"/>
        <v>255•240•0•0</v>
      </c>
      <c r="H13" s="46">
        <v>255</v>
      </c>
      <c r="I13" s="46">
        <v>240</v>
      </c>
      <c r="J13" s="46">
        <v>0</v>
      </c>
      <c r="K13" s="46">
        <v>0</v>
      </c>
      <c r="L13" s="46">
        <f t="shared" si="1"/>
        <v>20</v>
      </c>
      <c r="M13" s="47">
        <v>1048574</v>
      </c>
    </row>
    <row r="14" spans="1:13" ht="12.75">
      <c r="A14" s="43">
        <v>12</v>
      </c>
      <c r="B14" s="44" t="s">
        <v>339</v>
      </c>
      <c r="C14" s="44" t="s">
        <v>143</v>
      </c>
      <c r="D14" s="45" t="s">
        <v>697</v>
      </c>
      <c r="F14" s="43">
        <v>13</v>
      </c>
      <c r="G14" s="46" t="str">
        <f t="shared" si="0"/>
        <v>255•248•0•0</v>
      </c>
      <c r="H14" s="46">
        <v>255</v>
      </c>
      <c r="I14" s="46">
        <v>248</v>
      </c>
      <c r="J14" s="46">
        <v>0</v>
      </c>
      <c r="K14" s="46">
        <v>0</v>
      </c>
      <c r="L14" s="46">
        <f t="shared" si="1"/>
        <v>19</v>
      </c>
      <c r="M14" s="47">
        <v>524286</v>
      </c>
    </row>
    <row r="15" spans="1:13" ht="12.75">
      <c r="A15" s="43">
        <v>13</v>
      </c>
      <c r="B15" s="44" t="s">
        <v>340</v>
      </c>
      <c r="C15" s="44" t="s">
        <v>144</v>
      </c>
      <c r="D15" s="45" t="s">
        <v>698</v>
      </c>
      <c r="F15" s="43">
        <v>14</v>
      </c>
      <c r="G15" s="46" t="str">
        <f t="shared" si="0"/>
        <v>255•252•0•0</v>
      </c>
      <c r="H15" s="46">
        <v>255</v>
      </c>
      <c r="I15" s="46">
        <v>252</v>
      </c>
      <c r="J15" s="46">
        <v>0</v>
      </c>
      <c r="K15" s="46">
        <v>0</v>
      </c>
      <c r="L15" s="46">
        <f t="shared" si="1"/>
        <v>18</v>
      </c>
      <c r="M15" s="47">
        <v>262142</v>
      </c>
    </row>
    <row r="16" spans="1:13" ht="12.75">
      <c r="A16" s="43">
        <v>14</v>
      </c>
      <c r="B16" s="44" t="s">
        <v>341</v>
      </c>
      <c r="C16" s="44" t="s">
        <v>539</v>
      </c>
      <c r="D16" s="45" t="s">
        <v>699</v>
      </c>
      <c r="F16" s="43">
        <v>15</v>
      </c>
      <c r="G16" s="46" t="str">
        <f t="shared" si="0"/>
        <v>255•254•0•0</v>
      </c>
      <c r="H16" s="46">
        <v>255</v>
      </c>
      <c r="I16" s="46">
        <v>254</v>
      </c>
      <c r="J16" s="46">
        <v>0</v>
      </c>
      <c r="K16" s="46">
        <v>0</v>
      </c>
      <c r="L16" s="46">
        <f t="shared" si="1"/>
        <v>17</v>
      </c>
      <c r="M16" s="47">
        <v>131070</v>
      </c>
    </row>
    <row r="17" spans="1:13" ht="12.75">
      <c r="A17" s="49">
        <v>15</v>
      </c>
      <c r="B17" s="50" t="s">
        <v>342</v>
      </c>
      <c r="C17" s="50" t="s">
        <v>540</v>
      </c>
      <c r="D17" s="51" t="s">
        <v>700</v>
      </c>
      <c r="F17" s="43">
        <v>16</v>
      </c>
      <c r="G17" s="46" t="str">
        <f t="shared" si="0"/>
        <v>255•255•0•0</v>
      </c>
      <c r="H17" s="46">
        <v>255</v>
      </c>
      <c r="I17" s="46">
        <v>255</v>
      </c>
      <c r="J17" s="46">
        <v>0</v>
      </c>
      <c r="K17" s="46">
        <v>0</v>
      </c>
      <c r="L17" s="46">
        <f t="shared" si="1"/>
        <v>16</v>
      </c>
      <c r="M17" s="48">
        <v>65534</v>
      </c>
    </row>
    <row r="18" spans="1:13" ht="12.75">
      <c r="A18" s="38">
        <v>16</v>
      </c>
      <c r="B18" s="39" t="s">
        <v>541</v>
      </c>
      <c r="C18" s="39" t="s">
        <v>796</v>
      </c>
      <c r="D18" s="40" t="s">
        <v>701</v>
      </c>
      <c r="F18" s="38">
        <v>17</v>
      </c>
      <c r="G18" s="41" t="str">
        <f t="shared" si="0"/>
        <v>255•255•128•0</v>
      </c>
      <c r="H18" s="41">
        <v>255</v>
      </c>
      <c r="I18" s="41">
        <v>255</v>
      </c>
      <c r="J18" s="41">
        <v>128</v>
      </c>
      <c r="K18" s="41">
        <v>0</v>
      </c>
      <c r="L18" s="41">
        <f t="shared" si="1"/>
        <v>15</v>
      </c>
      <c r="M18" s="47">
        <v>32766</v>
      </c>
    </row>
    <row r="19" spans="1:13" ht="12.75">
      <c r="A19" s="43">
        <v>17</v>
      </c>
      <c r="B19" s="44" t="s">
        <v>542</v>
      </c>
      <c r="C19" s="44" t="s">
        <v>797</v>
      </c>
      <c r="D19" s="45" t="s">
        <v>702</v>
      </c>
      <c r="F19" s="43">
        <v>18</v>
      </c>
      <c r="G19" s="46" t="str">
        <f t="shared" si="0"/>
        <v>255•255•192•0</v>
      </c>
      <c r="H19" s="46">
        <v>255</v>
      </c>
      <c r="I19" s="46">
        <v>255</v>
      </c>
      <c r="J19" s="46">
        <v>192</v>
      </c>
      <c r="K19" s="46">
        <v>0</v>
      </c>
      <c r="L19" s="46">
        <f t="shared" si="1"/>
        <v>14</v>
      </c>
      <c r="M19" s="47">
        <v>16382</v>
      </c>
    </row>
    <row r="20" spans="1:13" ht="12.75">
      <c r="A20" s="43">
        <v>18</v>
      </c>
      <c r="B20" s="44" t="s">
        <v>782</v>
      </c>
      <c r="C20" s="44" t="s">
        <v>798</v>
      </c>
      <c r="D20" s="45" t="s">
        <v>703</v>
      </c>
      <c r="F20" s="43">
        <v>19</v>
      </c>
      <c r="G20" s="46" t="str">
        <f t="shared" si="0"/>
        <v>255•255•224•0</v>
      </c>
      <c r="H20" s="46">
        <v>255</v>
      </c>
      <c r="I20" s="46">
        <v>255</v>
      </c>
      <c r="J20" s="46">
        <v>224</v>
      </c>
      <c r="K20" s="46">
        <v>0</v>
      </c>
      <c r="L20" s="46">
        <f t="shared" si="1"/>
        <v>13</v>
      </c>
      <c r="M20" s="47">
        <v>8190</v>
      </c>
    </row>
    <row r="21" spans="1:13" ht="12.75">
      <c r="A21" s="43">
        <v>19</v>
      </c>
      <c r="B21" s="44" t="s">
        <v>783</v>
      </c>
      <c r="C21" s="44" t="s">
        <v>799</v>
      </c>
      <c r="D21" s="45" t="s">
        <v>704</v>
      </c>
      <c r="F21" s="43">
        <v>20</v>
      </c>
      <c r="G21" s="46" t="str">
        <f t="shared" si="0"/>
        <v>255•255•240•0</v>
      </c>
      <c r="H21" s="46">
        <v>255</v>
      </c>
      <c r="I21" s="46">
        <v>255</v>
      </c>
      <c r="J21" s="46">
        <v>240</v>
      </c>
      <c r="K21" s="46">
        <v>0</v>
      </c>
      <c r="L21" s="46">
        <f t="shared" si="1"/>
        <v>12</v>
      </c>
      <c r="M21" s="47">
        <v>4094</v>
      </c>
    </row>
    <row r="22" spans="1:13" ht="12.75">
      <c r="A22" s="43">
        <v>20</v>
      </c>
      <c r="B22" s="44" t="s">
        <v>784</v>
      </c>
      <c r="C22" s="44" t="s">
        <v>800</v>
      </c>
      <c r="D22" s="45" t="s">
        <v>705</v>
      </c>
      <c r="F22" s="43">
        <v>21</v>
      </c>
      <c r="G22" s="46" t="str">
        <f t="shared" si="0"/>
        <v>255•255•248•0</v>
      </c>
      <c r="H22" s="46">
        <v>255</v>
      </c>
      <c r="I22" s="46">
        <v>255</v>
      </c>
      <c r="J22" s="46">
        <v>248</v>
      </c>
      <c r="K22" s="46">
        <v>0</v>
      </c>
      <c r="L22" s="46">
        <f t="shared" si="1"/>
        <v>11</v>
      </c>
      <c r="M22" s="47">
        <v>2046</v>
      </c>
    </row>
    <row r="23" spans="1:13" ht="12.75">
      <c r="A23" s="43">
        <v>21</v>
      </c>
      <c r="B23" s="44" t="s">
        <v>785</v>
      </c>
      <c r="C23" s="44" t="s">
        <v>801</v>
      </c>
      <c r="D23" s="45" t="s">
        <v>706</v>
      </c>
      <c r="F23" s="43">
        <v>22</v>
      </c>
      <c r="G23" s="46" t="str">
        <f t="shared" si="0"/>
        <v>255•255•252•0</v>
      </c>
      <c r="H23" s="46">
        <v>255</v>
      </c>
      <c r="I23" s="46">
        <v>255</v>
      </c>
      <c r="J23" s="46">
        <v>252</v>
      </c>
      <c r="K23" s="46">
        <v>0</v>
      </c>
      <c r="L23" s="46">
        <f t="shared" si="1"/>
        <v>10</v>
      </c>
      <c r="M23" s="47">
        <v>1022</v>
      </c>
    </row>
    <row r="24" spans="1:13" ht="12.75">
      <c r="A24" s="43">
        <v>22</v>
      </c>
      <c r="B24" s="44" t="s">
        <v>786</v>
      </c>
      <c r="C24" s="44" t="s">
        <v>802</v>
      </c>
      <c r="D24" s="45" t="s">
        <v>707</v>
      </c>
      <c r="F24" s="43">
        <v>23</v>
      </c>
      <c r="G24" s="46" t="str">
        <f t="shared" si="0"/>
        <v>255•255•254•0</v>
      </c>
      <c r="H24" s="46">
        <v>255</v>
      </c>
      <c r="I24" s="46">
        <v>255</v>
      </c>
      <c r="J24" s="46">
        <v>254</v>
      </c>
      <c r="K24" s="46">
        <v>0</v>
      </c>
      <c r="L24" s="46">
        <f t="shared" si="1"/>
        <v>9</v>
      </c>
      <c r="M24" s="47">
        <v>510</v>
      </c>
    </row>
    <row r="25" spans="1:13" ht="12.75">
      <c r="A25" s="43">
        <v>23</v>
      </c>
      <c r="B25" s="44" t="s">
        <v>787</v>
      </c>
      <c r="C25" s="44" t="s">
        <v>803</v>
      </c>
      <c r="D25" s="45" t="s">
        <v>708</v>
      </c>
      <c r="F25" s="43">
        <v>24</v>
      </c>
      <c r="G25" s="46" t="str">
        <f t="shared" si="0"/>
        <v>255•255•255•0</v>
      </c>
      <c r="H25" s="46">
        <v>255</v>
      </c>
      <c r="I25" s="46">
        <v>255</v>
      </c>
      <c r="J25" s="46">
        <v>255</v>
      </c>
      <c r="K25" s="46">
        <v>0</v>
      </c>
      <c r="L25" s="46">
        <f t="shared" si="1"/>
        <v>8</v>
      </c>
      <c r="M25" s="48">
        <v>254</v>
      </c>
    </row>
    <row r="26" spans="1:13" ht="12.75">
      <c r="A26" s="43">
        <v>24</v>
      </c>
      <c r="B26" s="44" t="s">
        <v>788</v>
      </c>
      <c r="C26" s="44" t="s">
        <v>804</v>
      </c>
      <c r="D26" s="45" t="s">
        <v>709</v>
      </c>
      <c r="F26" s="38">
        <v>25</v>
      </c>
      <c r="G26" s="41" t="str">
        <f t="shared" si="0"/>
        <v>255•255•255•128</v>
      </c>
      <c r="H26" s="41">
        <v>255</v>
      </c>
      <c r="I26" s="41">
        <v>255</v>
      </c>
      <c r="J26" s="41">
        <v>255</v>
      </c>
      <c r="K26" s="41">
        <v>128</v>
      </c>
      <c r="L26" s="41">
        <f t="shared" si="1"/>
        <v>7</v>
      </c>
      <c r="M26" s="47">
        <v>126</v>
      </c>
    </row>
    <row r="27" spans="1:13" ht="12.75">
      <c r="A27" s="43">
        <v>25</v>
      </c>
      <c r="B27" s="44" t="s">
        <v>789</v>
      </c>
      <c r="C27" s="44" t="s">
        <v>805</v>
      </c>
      <c r="D27" s="45" t="s">
        <v>710</v>
      </c>
      <c r="F27" s="43">
        <v>26</v>
      </c>
      <c r="G27" s="46" t="str">
        <f t="shared" si="0"/>
        <v>255•255•255•192</v>
      </c>
      <c r="H27" s="46">
        <v>255</v>
      </c>
      <c r="I27" s="46">
        <v>255</v>
      </c>
      <c r="J27" s="46">
        <v>255</v>
      </c>
      <c r="K27" s="46">
        <v>192</v>
      </c>
      <c r="L27" s="46">
        <f t="shared" si="1"/>
        <v>6</v>
      </c>
      <c r="M27" s="47">
        <v>62</v>
      </c>
    </row>
    <row r="28" spans="1:13" ht="12.75">
      <c r="A28" s="43">
        <v>26</v>
      </c>
      <c r="B28" s="44" t="s">
        <v>790</v>
      </c>
      <c r="C28" s="44" t="s">
        <v>806</v>
      </c>
      <c r="D28" s="45" t="s">
        <v>711</v>
      </c>
      <c r="F28" s="43">
        <v>27</v>
      </c>
      <c r="G28" s="46" t="str">
        <f t="shared" si="0"/>
        <v>255•255•255•224</v>
      </c>
      <c r="H28" s="46">
        <v>255</v>
      </c>
      <c r="I28" s="46">
        <v>255</v>
      </c>
      <c r="J28" s="46">
        <v>255</v>
      </c>
      <c r="K28" s="46">
        <v>224</v>
      </c>
      <c r="L28" s="46">
        <f t="shared" si="1"/>
        <v>5</v>
      </c>
      <c r="M28" s="47">
        <v>30</v>
      </c>
    </row>
    <row r="29" spans="1:13" ht="12.75">
      <c r="A29" s="43">
        <v>27</v>
      </c>
      <c r="B29" s="44" t="s">
        <v>791</v>
      </c>
      <c r="C29" s="44" t="s">
        <v>807</v>
      </c>
      <c r="D29" s="45" t="s">
        <v>712</v>
      </c>
      <c r="F29" s="43">
        <v>28</v>
      </c>
      <c r="G29" s="46" t="str">
        <f t="shared" si="0"/>
        <v>255•255•255•240</v>
      </c>
      <c r="H29" s="46">
        <v>255</v>
      </c>
      <c r="I29" s="46">
        <v>255</v>
      </c>
      <c r="J29" s="46">
        <v>255</v>
      </c>
      <c r="K29" s="46">
        <v>240</v>
      </c>
      <c r="L29" s="46">
        <f t="shared" si="1"/>
        <v>4</v>
      </c>
      <c r="M29" s="47">
        <v>14</v>
      </c>
    </row>
    <row r="30" spans="1:13" ht="12.75">
      <c r="A30" s="43">
        <v>28</v>
      </c>
      <c r="B30" s="44" t="s">
        <v>792</v>
      </c>
      <c r="C30" s="44" t="s">
        <v>808</v>
      </c>
      <c r="D30" s="45" t="s">
        <v>713</v>
      </c>
      <c r="F30" s="43">
        <v>29</v>
      </c>
      <c r="G30" s="46" t="str">
        <f t="shared" si="0"/>
        <v>255•255•255•248</v>
      </c>
      <c r="H30" s="46">
        <v>255</v>
      </c>
      <c r="I30" s="46">
        <v>255</v>
      </c>
      <c r="J30" s="46">
        <v>255</v>
      </c>
      <c r="K30" s="46">
        <v>248</v>
      </c>
      <c r="L30" s="46">
        <f t="shared" si="1"/>
        <v>3</v>
      </c>
      <c r="M30" s="47">
        <v>6</v>
      </c>
    </row>
    <row r="31" spans="1:13" ht="12.75">
      <c r="A31" s="43">
        <v>29</v>
      </c>
      <c r="B31" s="44" t="s">
        <v>793</v>
      </c>
      <c r="C31" s="44" t="s">
        <v>809</v>
      </c>
      <c r="D31" s="45" t="s">
        <v>714</v>
      </c>
      <c r="F31" s="43">
        <v>30</v>
      </c>
      <c r="G31" s="46" t="str">
        <f t="shared" si="0"/>
        <v>255•255•255•252</v>
      </c>
      <c r="H31" s="46">
        <v>255</v>
      </c>
      <c r="I31" s="46">
        <v>255</v>
      </c>
      <c r="J31" s="46">
        <v>255</v>
      </c>
      <c r="K31" s="46">
        <v>252</v>
      </c>
      <c r="L31" s="46">
        <f t="shared" si="1"/>
        <v>2</v>
      </c>
      <c r="M31" s="47">
        <v>2</v>
      </c>
    </row>
    <row r="32" spans="1:13" ht="12.75">
      <c r="A32" s="43">
        <v>30</v>
      </c>
      <c r="B32" s="44" t="s">
        <v>794</v>
      </c>
      <c r="C32" s="44" t="s">
        <v>810</v>
      </c>
      <c r="D32" s="45" t="s">
        <v>715</v>
      </c>
      <c r="F32" s="43">
        <v>31</v>
      </c>
      <c r="G32" s="46" t="str">
        <f t="shared" si="0"/>
        <v>255•255•255•254</v>
      </c>
      <c r="H32" s="46">
        <v>255</v>
      </c>
      <c r="I32" s="46">
        <v>255</v>
      </c>
      <c r="J32" s="46">
        <v>255</v>
      </c>
      <c r="K32" s="46">
        <v>254</v>
      </c>
      <c r="L32" s="46">
        <f t="shared" si="1"/>
        <v>1</v>
      </c>
      <c r="M32" s="47">
        <v>0</v>
      </c>
    </row>
    <row r="33" spans="1:13" ht="12.75">
      <c r="A33" s="49">
        <v>31</v>
      </c>
      <c r="B33" s="50" t="s">
        <v>795</v>
      </c>
      <c r="C33" s="50" t="s">
        <v>811</v>
      </c>
      <c r="D33" s="51" t="s">
        <v>716</v>
      </c>
      <c r="F33" s="49">
        <v>32</v>
      </c>
      <c r="G33" s="52" t="str">
        <f t="shared" si="0"/>
        <v>255•255•255•255</v>
      </c>
      <c r="H33" s="52">
        <v>255</v>
      </c>
      <c r="I33" s="52">
        <v>255</v>
      </c>
      <c r="J33" s="52">
        <v>255</v>
      </c>
      <c r="K33" s="52">
        <v>255</v>
      </c>
      <c r="L33" s="52">
        <f t="shared" si="1"/>
        <v>0</v>
      </c>
      <c r="M33" s="48">
        <v>0</v>
      </c>
    </row>
    <row r="34" spans="1:4" ht="12.75">
      <c r="A34" s="38">
        <v>32</v>
      </c>
      <c r="B34" s="39" t="s">
        <v>812</v>
      </c>
      <c r="C34" s="39" t="s">
        <v>647</v>
      </c>
      <c r="D34" s="40" t="s">
        <v>720</v>
      </c>
    </row>
    <row r="35" spans="1:6" ht="12.75">
      <c r="A35" s="43">
        <v>33</v>
      </c>
      <c r="B35" s="44" t="s">
        <v>813</v>
      </c>
      <c r="C35" s="44" t="s">
        <v>648</v>
      </c>
      <c r="D35" s="45" t="s">
        <v>721</v>
      </c>
      <c r="F35" s="58" t="s">
        <v>136</v>
      </c>
    </row>
    <row r="36" spans="1:6" ht="12.75">
      <c r="A36" s="43">
        <v>34</v>
      </c>
      <c r="B36" s="44" t="s">
        <v>814</v>
      </c>
      <c r="C36" s="44" t="s">
        <v>649</v>
      </c>
      <c r="D36" s="45" t="s">
        <v>722</v>
      </c>
      <c r="F36" s="37" t="s">
        <v>44</v>
      </c>
    </row>
    <row r="37" spans="1:6" ht="12.75">
      <c r="A37" s="43">
        <v>35</v>
      </c>
      <c r="B37" s="44" t="s">
        <v>815</v>
      </c>
      <c r="C37" s="44" t="s">
        <v>650</v>
      </c>
      <c r="D37" s="45" t="s">
        <v>723</v>
      </c>
      <c r="F37" s="37" t="s">
        <v>45</v>
      </c>
    </row>
    <row r="38" spans="1:6" ht="12.75">
      <c r="A38" s="43">
        <v>36</v>
      </c>
      <c r="B38" s="44" t="s">
        <v>816</v>
      </c>
      <c r="C38" s="44" t="s">
        <v>651</v>
      </c>
      <c r="D38" s="45" t="s">
        <v>724</v>
      </c>
      <c r="F38" s="37" t="s">
        <v>46</v>
      </c>
    </row>
    <row r="39" spans="1:4" ht="12.75">
      <c r="A39" s="43">
        <v>37</v>
      </c>
      <c r="B39" s="44" t="s">
        <v>817</v>
      </c>
      <c r="C39" s="44" t="s">
        <v>652</v>
      </c>
      <c r="D39" s="45" t="s">
        <v>725</v>
      </c>
    </row>
    <row r="40" spans="1:6" ht="12.75">
      <c r="A40" s="43">
        <v>38</v>
      </c>
      <c r="B40" s="44" t="s">
        <v>818</v>
      </c>
      <c r="C40" s="44" t="s">
        <v>653</v>
      </c>
      <c r="D40" s="45" t="s">
        <v>726</v>
      </c>
      <c r="F40" s="37" t="s">
        <v>42</v>
      </c>
    </row>
    <row r="41" spans="1:6" ht="12.75">
      <c r="A41" s="43">
        <v>39</v>
      </c>
      <c r="B41" s="44" t="s">
        <v>819</v>
      </c>
      <c r="C41" s="44" t="s">
        <v>654</v>
      </c>
      <c r="D41" s="45" t="s">
        <v>727</v>
      </c>
      <c r="F41" s="37" t="s">
        <v>43</v>
      </c>
    </row>
    <row r="42" spans="1:6" ht="12.75">
      <c r="A42" s="43">
        <v>40</v>
      </c>
      <c r="B42" s="44" t="s">
        <v>546</v>
      </c>
      <c r="C42" s="44" t="s">
        <v>655</v>
      </c>
      <c r="D42" s="45" t="s">
        <v>728</v>
      </c>
      <c r="F42" s="37" t="s">
        <v>4</v>
      </c>
    </row>
    <row r="43" spans="1:4" ht="12.75">
      <c r="A43" s="43">
        <v>41</v>
      </c>
      <c r="B43" s="44" t="s">
        <v>547</v>
      </c>
      <c r="C43" s="44" t="s">
        <v>656</v>
      </c>
      <c r="D43" s="45" t="s">
        <v>729</v>
      </c>
    </row>
    <row r="44" spans="1:4" ht="12.75">
      <c r="A44" s="43">
        <v>42</v>
      </c>
      <c r="B44" s="44" t="s">
        <v>548</v>
      </c>
      <c r="C44" s="44" t="s">
        <v>657</v>
      </c>
      <c r="D44" s="45" t="s">
        <v>730</v>
      </c>
    </row>
    <row r="45" spans="1:6" ht="12.75">
      <c r="A45" s="43">
        <v>43</v>
      </c>
      <c r="B45" s="44" t="s">
        <v>489</v>
      </c>
      <c r="C45" s="44" t="s">
        <v>658</v>
      </c>
      <c r="D45" s="45" t="s">
        <v>731</v>
      </c>
      <c r="F45" s="37" t="s">
        <v>947</v>
      </c>
    </row>
    <row r="46" spans="1:6" ht="12.75">
      <c r="A46" s="43">
        <v>44</v>
      </c>
      <c r="B46" s="44" t="s">
        <v>490</v>
      </c>
      <c r="C46" s="44" t="s">
        <v>659</v>
      </c>
      <c r="D46" s="45" t="s">
        <v>732</v>
      </c>
      <c r="F46" s="37" t="s">
        <v>49</v>
      </c>
    </row>
    <row r="47" spans="1:4" ht="12.75">
      <c r="A47" s="43">
        <v>45</v>
      </c>
      <c r="B47" s="44" t="s">
        <v>491</v>
      </c>
      <c r="C47" s="44" t="s">
        <v>660</v>
      </c>
      <c r="D47" s="45" t="s">
        <v>733</v>
      </c>
    </row>
    <row r="48" spans="1:4" ht="12.75">
      <c r="A48" s="43">
        <v>46</v>
      </c>
      <c r="B48" s="44" t="s">
        <v>492</v>
      </c>
      <c r="C48" s="44" t="s">
        <v>661</v>
      </c>
      <c r="D48" s="45" t="s">
        <v>734</v>
      </c>
    </row>
    <row r="49" spans="1:4" ht="12.75">
      <c r="A49" s="49">
        <v>47</v>
      </c>
      <c r="B49" s="50" t="s">
        <v>493</v>
      </c>
      <c r="C49" s="50" t="s">
        <v>662</v>
      </c>
      <c r="D49" s="51" t="s">
        <v>735</v>
      </c>
    </row>
    <row r="50" spans="1:4" ht="12.75">
      <c r="A50" s="38">
        <v>48</v>
      </c>
      <c r="B50" s="39" t="s">
        <v>494</v>
      </c>
      <c r="C50" s="39" t="s">
        <v>663</v>
      </c>
      <c r="D50" s="40" t="s">
        <v>427</v>
      </c>
    </row>
    <row r="51" spans="1:4" ht="12.75">
      <c r="A51" s="43">
        <v>49</v>
      </c>
      <c r="B51" s="44" t="s">
        <v>495</v>
      </c>
      <c r="C51" s="44" t="s">
        <v>664</v>
      </c>
      <c r="D51" s="45" t="s">
        <v>428</v>
      </c>
    </row>
    <row r="52" spans="1:4" ht="12.75">
      <c r="A52" s="43">
        <v>50</v>
      </c>
      <c r="B52" s="44" t="s">
        <v>496</v>
      </c>
      <c r="C52" s="44" t="s">
        <v>665</v>
      </c>
      <c r="D52" s="45" t="s">
        <v>429</v>
      </c>
    </row>
    <row r="53" spans="1:4" ht="12.75">
      <c r="A53" s="43">
        <v>51</v>
      </c>
      <c r="B53" s="44" t="s">
        <v>497</v>
      </c>
      <c r="C53" s="44" t="s">
        <v>666</v>
      </c>
      <c r="D53" s="45" t="s">
        <v>430</v>
      </c>
    </row>
    <row r="54" spans="1:4" ht="12.75">
      <c r="A54" s="43">
        <v>52</v>
      </c>
      <c r="B54" s="44" t="s">
        <v>498</v>
      </c>
      <c r="C54" s="44" t="s">
        <v>667</v>
      </c>
      <c r="D54" s="45" t="s">
        <v>431</v>
      </c>
    </row>
    <row r="55" spans="1:4" ht="12.75">
      <c r="A55" s="43">
        <v>53</v>
      </c>
      <c r="B55" s="44" t="s">
        <v>499</v>
      </c>
      <c r="C55" s="44" t="s">
        <v>604</v>
      </c>
      <c r="D55" s="45" t="s">
        <v>432</v>
      </c>
    </row>
    <row r="56" spans="1:4" ht="12.75">
      <c r="A56" s="43">
        <v>54</v>
      </c>
      <c r="B56" s="44" t="s">
        <v>500</v>
      </c>
      <c r="C56" s="44" t="s">
        <v>605</v>
      </c>
      <c r="D56" s="45" t="s">
        <v>433</v>
      </c>
    </row>
    <row r="57" spans="1:4" ht="12.75">
      <c r="A57" s="43">
        <v>55</v>
      </c>
      <c r="B57" s="44" t="s">
        <v>501</v>
      </c>
      <c r="C57" s="44" t="s">
        <v>606</v>
      </c>
      <c r="D57" s="45" t="s">
        <v>434</v>
      </c>
    </row>
    <row r="58" spans="1:4" ht="12.75">
      <c r="A58" s="43">
        <v>56</v>
      </c>
      <c r="B58" s="44" t="s">
        <v>502</v>
      </c>
      <c r="C58" s="44" t="s">
        <v>607</v>
      </c>
      <c r="D58" s="45" t="s">
        <v>435</v>
      </c>
    </row>
    <row r="59" spans="1:4" ht="12.75">
      <c r="A59" s="43">
        <v>57</v>
      </c>
      <c r="B59" s="44" t="s">
        <v>503</v>
      </c>
      <c r="C59" s="44" t="s">
        <v>608</v>
      </c>
      <c r="D59" s="45" t="s">
        <v>436</v>
      </c>
    </row>
    <row r="60" spans="1:4" ht="12.75">
      <c r="A60" s="43">
        <v>58</v>
      </c>
      <c r="B60" s="44" t="s">
        <v>641</v>
      </c>
      <c r="C60" s="44" t="s">
        <v>609</v>
      </c>
      <c r="D60" s="45" t="s">
        <v>437</v>
      </c>
    </row>
    <row r="61" spans="1:4" ht="12.75">
      <c r="A61" s="43">
        <v>59</v>
      </c>
      <c r="B61" s="44" t="s">
        <v>642</v>
      </c>
      <c r="C61" s="44" t="s">
        <v>610</v>
      </c>
      <c r="D61" s="45" t="s">
        <v>438</v>
      </c>
    </row>
    <row r="62" spans="1:4" ht="12.75">
      <c r="A62" s="43">
        <v>60</v>
      </c>
      <c r="B62" s="44" t="s">
        <v>643</v>
      </c>
      <c r="C62" s="44" t="s">
        <v>611</v>
      </c>
      <c r="D62" s="45" t="s">
        <v>439</v>
      </c>
    </row>
    <row r="63" spans="1:4" ht="12.75">
      <c r="A63" s="43">
        <v>61</v>
      </c>
      <c r="B63" s="44" t="s">
        <v>644</v>
      </c>
      <c r="C63" s="44" t="s">
        <v>612</v>
      </c>
      <c r="D63" s="45" t="s">
        <v>440</v>
      </c>
    </row>
    <row r="64" spans="1:4" ht="12.75">
      <c r="A64" s="43">
        <v>62</v>
      </c>
      <c r="B64" s="44" t="s">
        <v>645</v>
      </c>
      <c r="C64" s="44" t="s">
        <v>613</v>
      </c>
      <c r="D64" s="45" t="s">
        <v>441</v>
      </c>
    </row>
    <row r="65" spans="1:4" ht="12.75">
      <c r="A65" s="49">
        <v>63</v>
      </c>
      <c r="B65" s="50" t="s">
        <v>646</v>
      </c>
      <c r="C65" s="50" t="s">
        <v>614</v>
      </c>
      <c r="D65" s="51" t="s">
        <v>442</v>
      </c>
    </row>
    <row r="66" spans="1:4" ht="12.75">
      <c r="A66" s="38">
        <v>64</v>
      </c>
      <c r="B66" s="39" t="s">
        <v>615</v>
      </c>
      <c r="C66" s="39" t="s">
        <v>210</v>
      </c>
      <c r="D66" s="40" t="s">
        <v>443</v>
      </c>
    </row>
    <row r="67" spans="1:4" ht="12.75">
      <c r="A67" s="43">
        <v>65</v>
      </c>
      <c r="B67" s="44" t="s">
        <v>616</v>
      </c>
      <c r="C67" s="44" t="s">
        <v>188</v>
      </c>
      <c r="D67" s="45" t="s">
        <v>444</v>
      </c>
    </row>
    <row r="68" spans="1:4" ht="12.75">
      <c r="A68" s="43">
        <v>66</v>
      </c>
      <c r="B68" s="44" t="s">
        <v>617</v>
      </c>
      <c r="C68" s="44" t="s">
        <v>189</v>
      </c>
      <c r="D68" s="45" t="s">
        <v>139</v>
      </c>
    </row>
    <row r="69" spans="1:4" ht="12.75">
      <c r="A69" s="43">
        <v>67</v>
      </c>
      <c r="B69" s="44" t="s">
        <v>618</v>
      </c>
      <c r="C69" s="44" t="s">
        <v>190</v>
      </c>
      <c r="D69" s="45" t="s">
        <v>140</v>
      </c>
    </row>
    <row r="70" spans="1:4" ht="12.75">
      <c r="A70" s="43">
        <v>68</v>
      </c>
      <c r="B70" s="44" t="s">
        <v>619</v>
      </c>
      <c r="C70" s="44" t="s">
        <v>191</v>
      </c>
      <c r="D70" s="45" t="s">
        <v>111</v>
      </c>
    </row>
    <row r="71" spans="1:4" ht="12.75">
      <c r="A71" s="43">
        <v>69</v>
      </c>
      <c r="B71" s="44" t="s">
        <v>620</v>
      </c>
      <c r="C71" s="44" t="s">
        <v>192</v>
      </c>
      <c r="D71" s="45" t="s">
        <v>112</v>
      </c>
    </row>
    <row r="72" spans="1:4" ht="12.75">
      <c r="A72" s="43">
        <v>70</v>
      </c>
      <c r="B72" s="44" t="s">
        <v>621</v>
      </c>
      <c r="C72" s="44" t="s">
        <v>549</v>
      </c>
      <c r="D72" s="45" t="s">
        <v>113</v>
      </c>
    </row>
    <row r="73" spans="1:4" ht="12.75">
      <c r="A73" s="43">
        <v>71</v>
      </c>
      <c r="B73" s="44" t="s">
        <v>622</v>
      </c>
      <c r="C73" s="44" t="s">
        <v>550</v>
      </c>
      <c r="D73" s="45" t="s">
        <v>114</v>
      </c>
    </row>
    <row r="74" spans="1:4" ht="12.75">
      <c r="A74" s="43">
        <v>72</v>
      </c>
      <c r="B74" s="44" t="s">
        <v>623</v>
      </c>
      <c r="C74" s="44" t="s">
        <v>551</v>
      </c>
      <c r="D74" s="45" t="s">
        <v>115</v>
      </c>
    </row>
    <row r="75" spans="1:4" ht="12.75">
      <c r="A75" s="43">
        <v>73</v>
      </c>
      <c r="B75" s="44" t="s">
        <v>624</v>
      </c>
      <c r="C75" s="44" t="s">
        <v>552</v>
      </c>
      <c r="D75" s="45" t="s">
        <v>116</v>
      </c>
    </row>
    <row r="76" spans="1:4" ht="12.75">
      <c r="A76" s="43">
        <v>74</v>
      </c>
      <c r="B76" s="44" t="s">
        <v>625</v>
      </c>
      <c r="C76" s="44" t="s">
        <v>553</v>
      </c>
      <c r="D76" s="45" t="s">
        <v>117</v>
      </c>
    </row>
    <row r="77" spans="1:4" ht="12.75">
      <c r="A77" s="43">
        <v>75</v>
      </c>
      <c r="B77" s="44" t="s">
        <v>626</v>
      </c>
      <c r="C77" s="44" t="s">
        <v>554</v>
      </c>
      <c r="D77" s="45" t="s">
        <v>118</v>
      </c>
    </row>
    <row r="78" spans="1:4" ht="12.75">
      <c r="A78" s="43">
        <v>76</v>
      </c>
      <c r="B78" s="44" t="s">
        <v>627</v>
      </c>
      <c r="C78" s="44" t="s">
        <v>555</v>
      </c>
      <c r="D78" s="45" t="s">
        <v>119</v>
      </c>
    </row>
    <row r="79" spans="1:4" ht="12.75">
      <c r="A79" s="43">
        <v>77</v>
      </c>
      <c r="B79" s="44" t="s">
        <v>628</v>
      </c>
      <c r="C79" s="44" t="s">
        <v>556</v>
      </c>
      <c r="D79" s="45" t="s">
        <v>120</v>
      </c>
    </row>
    <row r="80" spans="1:4" ht="12.75">
      <c r="A80" s="43">
        <v>78</v>
      </c>
      <c r="B80" s="44" t="s">
        <v>629</v>
      </c>
      <c r="C80" s="44" t="s">
        <v>557</v>
      </c>
      <c r="D80" s="45" t="s">
        <v>121</v>
      </c>
    </row>
    <row r="81" spans="1:4" ht="12.75">
      <c r="A81" s="49">
        <v>79</v>
      </c>
      <c r="B81" s="50" t="s">
        <v>630</v>
      </c>
      <c r="C81" s="50" t="s">
        <v>558</v>
      </c>
      <c r="D81" s="51" t="s">
        <v>122</v>
      </c>
    </row>
    <row r="82" spans="1:4" ht="12.75">
      <c r="A82" s="38">
        <v>80</v>
      </c>
      <c r="B82" s="39" t="s">
        <v>631</v>
      </c>
      <c r="C82" s="39" t="s">
        <v>559</v>
      </c>
      <c r="D82" s="40" t="s">
        <v>123</v>
      </c>
    </row>
    <row r="83" spans="1:4" ht="12.75">
      <c r="A83" s="43">
        <v>81</v>
      </c>
      <c r="B83" s="44" t="s">
        <v>632</v>
      </c>
      <c r="C83" s="44" t="s">
        <v>560</v>
      </c>
      <c r="D83" s="45" t="s">
        <v>124</v>
      </c>
    </row>
    <row r="84" spans="1:4" ht="12.75">
      <c r="A84" s="43">
        <v>82</v>
      </c>
      <c r="B84" s="44" t="s">
        <v>633</v>
      </c>
      <c r="C84" s="44" t="s">
        <v>561</v>
      </c>
      <c r="D84" s="45" t="s">
        <v>125</v>
      </c>
    </row>
    <row r="85" spans="1:4" ht="12.75">
      <c r="A85" s="43">
        <v>83</v>
      </c>
      <c r="B85" s="44" t="s">
        <v>876</v>
      </c>
      <c r="C85" s="44" t="s">
        <v>562</v>
      </c>
      <c r="D85" s="45" t="s">
        <v>126</v>
      </c>
    </row>
    <row r="86" spans="1:4" ht="12.75">
      <c r="A86" s="43">
        <v>84</v>
      </c>
      <c r="B86" s="44" t="s">
        <v>877</v>
      </c>
      <c r="C86" s="44" t="s">
        <v>563</v>
      </c>
      <c r="D86" s="45" t="s">
        <v>127</v>
      </c>
    </row>
    <row r="87" spans="1:4" ht="12.75">
      <c r="A87" s="43">
        <v>85</v>
      </c>
      <c r="B87" s="44" t="s">
        <v>878</v>
      </c>
      <c r="C87" s="44" t="s">
        <v>564</v>
      </c>
      <c r="D87" s="45" t="s">
        <v>128</v>
      </c>
    </row>
    <row r="88" spans="1:4" ht="12.75">
      <c r="A88" s="43">
        <v>86</v>
      </c>
      <c r="B88" s="44" t="s">
        <v>879</v>
      </c>
      <c r="C88" s="44" t="s">
        <v>565</v>
      </c>
      <c r="D88" s="45" t="s">
        <v>129</v>
      </c>
    </row>
    <row r="89" spans="1:4" ht="12.75">
      <c r="A89" s="43">
        <v>87</v>
      </c>
      <c r="B89" s="44" t="s">
        <v>880</v>
      </c>
      <c r="C89" s="44" t="s">
        <v>566</v>
      </c>
      <c r="D89" s="45" t="s">
        <v>130</v>
      </c>
    </row>
    <row r="90" spans="1:4" ht="12.75">
      <c r="A90" s="43">
        <v>88</v>
      </c>
      <c r="B90" s="44" t="s">
        <v>881</v>
      </c>
      <c r="C90" s="44" t="s">
        <v>567</v>
      </c>
      <c r="D90" s="45" t="s">
        <v>131</v>
      </c>
    </row>
    <row r="91" spans="1:4" ht="12.75">
      <c r="A91" s="43">
        <v>89</v>
      </c>
      <c r="B91" s="44" t="s">
        <v>882</v>
      </c>
      <c r="C91" s="44" t="s">
        <v>568</v>
      </c>
      <c r="D91" s="45" t="s">
        <v>132</v>
      </c>
    </row>
    <row r="92" spans="1:4" ht="12.75">
      <c r="A92" s="43">
        <v>90</v>
      </c>
      <c r="B92" s="44" t="s">
        <v>883</v>
      </c>
      <c r="C92" s="44" t="s">
        <v>569</v>
      </c>
      <c r="D92" s="45" t="s">
        <v>751</v>
      </c>
    </row>
    <row r="93" spans="1:4" ht="12.75">
      <c r="A93" s="43">
        <v>91</v>
      </c>
      <c r="B93" s="44" t="s">
        <v>884</v>
      </c>
      <c r="C93" s="44" t="s">
        <v>570</v>
      </c>
      <c r="D93" s="45" t="s">
        <v>752</v>
      </c>
    </row>
    <row r="94" spans="1:4" ht="12.75">
      <c r="A94" s="43">
        <v>92</v>
      </c>
      <c r="B94" s="44" t="s">
        <v>885</v>
      </c>
      <c r="C94" s="44" t="s">
        <v>571</v>
      </c>
      <c r="D94" s="45" t="s">
        <v>753</v>
      </c>
    </row>
    <row r="95" spans="1:4" ht="12.75">
      <c r="A95" s="43">
        <v>93</v>
      </c>
      <c r="B95" s="44" t="s">
        <v>886</v>
      </c>
      <c r="C95" s="44" t="s">
        <v>572</v>
      </c>
      <c r="D95" s="45" t="s">
        <v>754</v>
      </c>
    </row>
    <row r="96" spans="1:4" ht="12.75">
      <c r="A96" s="43">
        <v>94</v>
      </c>
      <c r="B96" s="44" t="s">
        <v>887</v>
      </c>
      <c r="C96" s="44" t="s">
        <v>573</v>
      </c>
      <c r="D96" s="45" t="s">
        <v>755</v>
      </c>
    </row>
    <row r="97" spans="1:4" ht="12.75">
      <c r="A97" s="49">
        <v>95</v>
      </c>
      <c r="B97" s="50" t="s">
        <v>860</v>
      </c>
      <c r="C97" s="50" t="s">
        <v>574</v>
      </c>
      <c r="D97" s="51" t="s">
        <v>756</v>
      </c>
    </row>
    <row r="98" spans="1:4" ht="12.75">
      <c r="A98" s="38">
        <v>96</v>
      </c>
      <c r="B98" s="39" t="s">
        <v>861</v>
      </c>
      <c r="C98" s="39" t="s">
        <v>211</v>
      </c>
      <c r="D98" s="40" t="s">
        <v>757</v>
      </c>
    </row>
    <row r="99" spans="1:4" ht="12.75">
      <c r="A99" s="43">
        <v>97</v>
      </c>
      <c r="B99" s="44" t="s">
        <v>862</v>
      </c>
      <c r="C99" s="44" t="s">
        <v>212</v>
      </c>
      <c r="D99" s="45" t="s">
        <v>758</v>
      </c>
    </row>
    <row r="100" spans="1:4" ht="12.75">
      <c r="A100" s="43">
        <v>98</v>
      </c>
      <c r="B100" s="44" t="s">
        <v>863</v>
      </c>
      <c r="C100" s="44" t="s">
        <v>213</v>
      </c>
      <c r="D100" s="45" t="s">
        <v>759</v>
      </c>
    </row>
    <row r="101" spans="1:4" ht="12.75">
      <c r="A101" s="43">
        <v>99</v>
      </c>
      <c r="B101" s="44" t="s">
        <v>864</v>
      </c>
      <c r="C101" s="44" t="s">
        <v>214</v>
      </c>
      <c r="D101" s="45" t="s">
        <v>760</v>
      </c>
    </row>
    <row r="102" spans="1:4" ht="12.75">
      <c r="A102" s="43">
        <v>100</v>
      </c>
      <c r="B102" s="44" t="s">
        <v>423</v>
      </c>
      <c r="C102" s="44" t="s">
        <v>215</v>
      </c>
      <c r="D102" s="45" t="s">
        <v>761</v>
      </c>
    </row>
    <row r="103" spans="1:4" ht="12.75">
      <c r="A103" s="43">
        <v>101</v>
      </c>
      <c r="B103" s="44" t="s">
        <v>424</v>
      </c>
      <c r="C103" s="44" t="s">
        <v>216</v>
      </c>
      <c r="D103" s="45" t="s">
        <v>762</v>
      </c>
    </row>
    <row r="104" spans="1:4" ht="12.75">
      <c r="A104" s="43">
        <v>102</v>
      </c>
      <c r="B104" s="44" t="s">
        <v>425</v>
      </c>
      <c r="C104" s="44" t="s">
        <v>217</v>
      </c>
      <c r="D104" s="45" t="s">
        <v>373</v>
      </c>
    </row>
    <row r="105" spans="1:4" ht="12.75">
      <c r="A105" s="43">
        <v>103</v>
      </c>
      <c r="B105" s="44" t="s">
        <v>745</v>
      </c>
      <c r="C105" s="44" t="s">
        <v>218</v>
      </c>
      <c r="D105" s="45" t="s">
        <v>374</v>
      </c>
    </row>
    <row r="106" spans="1:4" ht="12.75">
      <c r="A106" s="43">
        <v>104</v>
      </c>
      <c r="B106" s="44" t="s">
        <v>746</v>
      </c>
      <c r="C106" s="44" t="s">
        <v>219</v>
      </c>
      <c r="D106" s="45" t="s">
        <v>375</v>
      </c>
    </row>
    <row r="107" spans="1:4" ht="12.75">
      <c r="A107" s="43">
        <v>105</v>
      </c>
      <c r="B107" s="44" t="s">
        <v>747</v>
      </c>
      <c r="C107" s="44" t="s">
        <v>220</v>
      </c>
      <c r="D107" s="45" t="s">
        <v>376</v>
      </c>
    </row>
    <row r="108" spans="1:4" ht="12.75">
      <c r="A108" s="43">
        <v>106</v>
      </c>
      <c r="B108" s="44" t="s">
        <v>748</v>
      </c>
      <c r="C108" s="44" t="s">
        <v>221</v>
      </c>
      <c r="D108" s="45" t="s">
        <v>377</v>
      </c>
    </row>
    <row r="109" spans="1:4" ht="12.75">
      <c r="A109" s="43">
        <v>107</v>
      </c>
      <c r="B109" s="44" t="s">
        <v>749</v>
      </c>
      <c r="C109" s="44" t="s">
        <v>222</v>
      </c>
      <c r="D109" s="45" t="s">
        <v>378</v>
      </c>
    </row>
    <row r="110" spans="1:4" ht="12.75">
      <c r="A110" s="43">
        <v>108</v>
      </c>
      <c r="B110" s="44" t="s">
        <v>750</v>
      </c>
      <c r="C110" s="44" t="s">
        <v>223</v>
      </c>
      <c r="D110" s="45" t="s">
        <v>379</v>
      </c>
    </row>
    <row r="111" spans="1:4" ht="12.75">
      <c r="A111" s="43">
        <v>109</v>
      </c>
      <c r="B111" s="44" t="s">
        <v>672</v>
      </c>
      <c r="C111" s="44" t="s">
        <v>224</v>
      </c>
      <c r="D111" s="45" t="s">
        <v>380</v>
      </c>
    </row>
    <row r="112" spans="1:4" ht="12.75">
      <c r="A112" s="43">
        <v>110</v>
      </c>
      <c r="B112" s="44" t="s">
        <v>673</v>
      </c>
      <c r="C112" s="44" t="s">
        <v>225</v>
      </c>
      <c r="D112" s="45" t="s">
        <v>381</v>
      </c>
    </row>
    <row r="113" spans="1:4" ht="12.75">
      <c r="A113" s="49">
        <v>111</v>
      </c>
      <c r="B113" s="50" t="s">
        <v>674</v>
      </c>
      <c r="C113" s="50" t="s">
        <v>543</v>
      </c>
      <c r="D113" s="51" t="s">
        <v>382</v>
      </c>
    </row>
    <row r="114" spans="1:4" ht="12.75">
      <c r="A114" s="38">
        <v>112</v>
      </c>
      <c r="B114" s="39" t="s">
        <v>675</v>
      </c>
      <c r="C114" s="39" t="s">
        <v>87</v>
      </c>
      <c r="D114" s="40" t="s">
        <v>383</v>
      </c>
    </row>
    <row r="115" spans="1:4" ht="12.75">
      <c r="A115" s="43">
        <v>113</v>
      </c>
      <c r="B115" s="44" t="s">
        <v>676</v>
      </c>
      <c r="C115" s="44" t="s">
        <v>88</v>
      </c>
      <c r="D115" s="45" t="s">
        <v>384</v>
      </c>
    </row>
    <row r="116" spans="1:4" ht="12.75">
      <c r="A116" s="43">
        <v>114</v>
      </c>
      <c r="B116" s="44" t="s">
        <v>677</v>
      </c>
      <c r="C116" s="44" t="s">
        <v>89</v>
      </c>
      <c r="D116" s="45" t="s">
        <v>385</v>
      </c>
    </row>
    <row r="117" spans="1:4" ht="12.75">
      <c r="A117" s="43">
        <v>115</v>
      </c>
      <c r="B117" s="44" t="s">
        <v>678</v>
      </c>
      <c r="C117" s="44" t="s">
        <v>90</v>
      </c>
      <c r="D117" s="45" t="s">
        <v>386</v>
      </c>
    </row>
    <row r="118" spans="1:4" ht="12.75">
      <c r="A118" s="43">
        <v>116</v>
      </c>
      <c r="B118" s="44" t="s">
        <v>679</v>
      </c>
      <c r="C118" s="44" t="s">
        <v>91</v>
      </c>
      <c r="D118" s="45" t="s">
        <v>387</v>
      </c>
    </row>
    <row r="119" spans="1:4" ht="12.75">
      <c r="A119" s="43">
        <v>117</v>
      </c>
      <c r="B119" s="44" t="s">
        <v>680</v>
      </c>
      <c r="C119" s="44" t="s">
        <v>92</v>
      </c>
      <c r="D119" s="45" t="s">
        <v>388</v>
      </c>
    </row>
    <row r="120" spans="1:4" ht="12.75">
      <c r="A120" s="43">
        <v>118</v>
      </c>
      <c r="B120" s="44" t="s">
        <v>681</v>
      </c>
      <c r="C120" s="44" t="s">
        <v>93</v>
      </c>
      <c r="D120" s="45" t="s">
        <v>389</v>
      </c>
    </row>
    <row r="121" spans="1:4" ht="12.75">
      <c r="A121" s="43">
        <v>119</v>
      </c>
      <c r="B121" s="44" t="s">
        <v>682</v>
      </c>
      <c r="C121" s="44" t="s">
        <v>94</v>
      </c>
      <c r="D121" s="45" t="s">
        <v>390</v>
      </c>
    </row>
    <row r="122" spans="1:4" ht="12.75">
      <c r="A122" s="43">
        <v>120</v>
      </c>
      <c r="B122" s="44" t="s">
        <v>683</v>
      </c>
      <c r="C122" s="44" t="s">
        <v>95</v>
      </c>
      <c r="D122" s="45" t="s">
        <v>391</v>
      </c>
    </row>
    <row r="123" spans="1:4" ht="12.75">
      <c r="A123" s="43">
        <v>121</v>
      </c>
      <c r="B123" s="44" t="s">
        <v>684</v>
      </c>
      <c r="C123" s="44" t="s">
        <v>96</v>
      </c>
      <c r="D123" s="45" t="s">
        <v>888</v>
      </c>
    </row>
    <row r="124" spans="1:4" ht="12.75">
      <c r="A124" s="43">
        <v>122</v>
      </c>
      <c r="B124" s="44" t="s">
        <v>736</v>
      </c>
      <c r="C124" s="44" t="s">
        <v>97</v>
      </c>
      <c r="D124" s="45" t="s">
        <v>889</v>
      </c>
    </row>
    <row r="125" spans="1:4" ht="12.75">
      <c r="A125" s="43">
        <v>123</v>
      </c>
      <c r="B125" s="44" t="s">
        <v>737</v>
      </c>
      <c r="C125" s="44" t="s">
        <v>347</v>
      </c>
      <c r="D125" s="45" t="s">
        <v>890</v>
      </c>
    </row>
    <row r="126" spans="1:4" ht="12.75">
      <c r="A126" s="43">
        <v>124</v>
      </c>
      <c r="B126" s="44" t="s">
        <v>738</v>
      </c>
      <c r="C126" s="44" t="s">
        <v>348</v>
      </c>
      <c r="D126" s="45" t="s">
        <v>891</v>
      </c>
    </row>
    <row r="127" spans="1:4" ht="12.75">
      <c r="A127" s="43">
        <v>125</v>
      </c>
      <c r="B127" s="44" t="s">
        <v>874</v>
      </c>
      <c r="C127" s="44" t="s">
        <v>349</v>
      </c>
      <c r="D127" s="45" t="s">
        <v>763</v>
      </c>
    </row>
    <row r="128" spans="1:4" ht="12.75">
      <c r="A128" s="43">
        <v>126</v>
      </c>
      <c r="B128" s="44" t="s">
        <v>875</v>
      </c>
      <c r="C128" s="44" t="s">
        <v>350</v>
      </c>
      <c r="D128" s="45" t="s">
        <v>764</v>
      </c>
    </row>
    <row r="129" spans="1:4" ht="12.75">
      <c r="A129" s="49">
        <v>127</v>
      </c>
      <c r="B129" s="50" t="s">
        <v>209</v>
      </c>
      <c r="C129" s="50" t="s">
        <v>351</v>
      </c>
      <c r="D129" s="51" t="s">
        <v>765</v>
      </c>
    </row>
    <row r="130" spans="1:4" ht="12.75">
      <c r="A130" s="53">
        <v>128</v>
      </c>
      <c r="B130" s="39" t="s">
        <v>352</v>
      </c>
      <c r="C130" s="39" t="s">
        <v>162</v>
      </c>
      <c r="D130" s="40" t="s">
        <v>766</v>
      </c>
    </row>
    <row r="131" spans="1:4" ht="12.75">
      <c r="A131" s="43">
        <v>129</v>
      </c>
      <c r="B131" s="44" t="s">
        <v>353</v>
      </c>
      <c r="C131" s="44" t="s">
        <v>163</v>
      </c>
      <c r="D131" s="45" t="s">
        <v>767</v>
      </c>
    </row>
    <row r="132" spans="1:4" ht="12.75">
      <c r="A132" s="43">
        <v>130</v>
      </c>
      <c r="B132" s="44" t="s">
        <v>354</v>
      </c>
      <c r="C132" s="44" t="s">
        <v>164</v>
      </c>
      <c r="D132" s="45" t="s">
        <v>768</v>
      </c>
    </row>
    <row r="133" spans="1:4" ht="12.75">
      <c r="A133" s="43">
        <v>131</v>
      </c>
      <c r="B133" s="44" t="s">
        <v>355</v>
      </c>
      <c r="C133" s="44" t="s">
        <v>165</v>
      </c>
      <c r="D133" s="45" t="s">
        <v>769</v>
      </c>
    </row>
    <row r="134" spans="1:4" ht="12.75">
      <c r="A134" s="43">
        <v>132</v>
      </c>
      <c r="B134" s="44" t="s">
        <v>844</v>
      </c>
      <c r="C134" s="44" t="s">
        <v>166</v>
      </c>
      <c r="D134" s="45" t="s">
        <v>771</v>
      </c>
    </row>
    <row r="135" spans="1:4" ht="12.75">
      <c r="A135" s="43">
        <v>133</v>
      </c>
      <c r="B135" s="44" t="s">
        <v>483</v>
      </c>
      <c r="C135" s="44" t="s">
        <v>167</v>
      </c>
      <c r="D135" s="45" t="s">
        <v>770</v>
      </c>
    </row>
    <row r="136" spans="1:4" ht="12.75">
      <c r="A136" s="43">
        <v>134</v>
      </c>
      <c r="B136" s="44" t="s">
        <v>845</v>
      </c>
      <c r="C136" s="44" t="s">
        <v>168</v>
      </c>
      <c r="D136" s="45" t="s">
        <v>772</v>
      </c>
    </row>
    <row r="137" spans="1:4" ht="12.75">
      <c r="A137" s="43">
        <v>135</v>
      </c>
      <c r="B137" s="44" t="s">
        <v>484</v>
      </c>
      <c r="C137" s="44" t="s">
        <v>169</v>
      </c>
      <c r="D137" s="45" t="s">
        <v>773</v>
      </c>
    </row>
    <row r="138" spans="1:4" ht="12.75">
      <c r="A138" s="43">
        <v>136</v>
      </c>
      <c r="B138" s="44" t="s">
        <v>485</v>
      </c>
      <c r="C138" s="44" t="s">
        <v>170</v>
      </c>
      <c r="D138" s="45" t="s">
        <v>774</v>
      </c>
    </row>
    <row r="139" spans="1:4" ht="12.75">
      <c r="A139" s="43">
        <v>137</v>
      </c>
      <c r="B139" s="44" t="s">
        <v>486</v>
      </c>
      <c r="C139" s="44" t="s">
        <v>171</v>
      </c>
      <c r="D139" s="45" t="s">
        <v>775</v>
      </c>
    </row>
    <row r="140" spans="1:4" ht="12.75">
      <c r="A140" s="43">
        <v>138</v>
      </c>
      <c r="B140" s="44" t="s">
        <v>487</v>
      </c>
      <c r="C140" s="44" t="s">
        <v>172</v>
      </c>
      <c r="D140" s="45" t="s">
        <v>776</v>
      </c>
    </row>
    <row r="141" spans="1:4" ht="12.75">
      <c r="A141" s="43">
        <v>139</v>
      </c>
      <c r="B141" s="44" t="s">
        <v>488</v>
      </c>
      <c r="C141" s="44" t="s">
        <v>173</v>
      </c>
      <c r="D141" s="45" t="s">
        <v>777</v>
      </c>
    </row>
    <row r="142" spans="1:4" ht="12.75">
      <c r="A142" s="43">
        <v>140</v>
      </c>
      <c r="B142" s="44" t="s">
        <v>288</v>
      </c>
      <c r="C142" s="44" t="s">
        <v>174</v>
      </c>
      <c r="D142" s="45" t="s">
        <v>778</v>
      </c>
    </row>
    <row r="143" spans="1:4" ht="12.75">
      <c r="A143" s="43">
        <v>141</v>
      </c>
      <c r="B143" s="44" t="s">
        <v>289</v>
      </c>
      <c r="C143" s="44" t="s">
        <v>175</v>
      </c>
      <c r="D143" s="45" t="s">
        <v>392</v>
      </c>
    </row>
    <row r="144" spans="1:4" ht="12.75">
      <c r="A144" s="43">
        <v>142</v>
      </c>
      <c r="B144" s="44" t="s">
        <v>290</v>
      </c>
      <c r="C144" s="44" t="s">
        <v>176</v>
      </c>
      <c r="D144" s="45" t="s">
        <v>393</v>
      </c>
    </row>
    <row r="145" spans="1:4" ht="12.75">
      <c r="A145" s="49">
        <v>143</v>
      </c>
      <c r="B145" s="50" t="s">
        <v>291</v>
      </c>
      <c r="C145" s="50" t="s">
        <v>177</v>
      </c>
      <c r="D145" s="51" t="s">
        <v>394</v>
      </c>
    </row>
    <row r="146" spans="1:4" ht="12.75">
      <c r="A146" s="38">
        <v>144</v>
      </c>
      <c r="B146" s="39" t="s">
        <v>292</v>
      </c>
      <c r="C146" s="39" t="s">
        <v>178</v>
      </c>
      <c r="D146" s="40" t="s">
        <v>395</v>
      </c>
    </row>
    <row r="147" spans="1:4" ht="12.75">
      <c r="A147" s="43">
        <v>145</v>
      </c>
      <c r="B147" s="44" t="s">
        <v>293</v>
      </c>
      <c r="C147" s="44" t="s">
        <v>179</v>
      </c>
      <c r="D147" s="45" t="s">
        <v>396</v>
      </c>
    </row>
    <row r="148" spans="1:4" ht="12.75">
      <c r="A148" s="43">
        <v>146</v>
      </c>
      <c r="B148" s="44" t="s">
        <v>294</v>
      </c>
      <c r="C148" s="44" t="s">
        <v>180</v>
      </c>
      <c r="D148" s="45" t="s">
        <v>397</v>
      </c>
    </row>
    <row r="149" spans="1:4" ht="12.75">
      <c r="A149" s="43">
        <v>147</v>
      </c>
      <c r="B149" s="44" t="s">
        <v>295</v>
      </c>
      <c r="C149" s="44" t="s">
        <v>181</v>
      </c>
      <c r="D149" s="45" t="s">
        <v>398</v>
      </c>
    </row>
    <row r="150" spans="1:4" ht="12.75">
      <c r="A150" s="43">
        <v>148</v>
      </c>
      <c r="B150" s="44" t="s">
        <v>866</v>
      </c>
      <c r="C150" s="44" t="s">
        <v>182</v>
      </c>
      <c r="D150" s="45" t="s">
        <v>399</v>
      </c>
    </row>
    <row r="151" spans="1:4" ht="12.75">
      <c r="A151" s="43">
        <v>149</v>
      </c>
      <c r="B151" s="44" t="s">
        <v>867</v>
      </c>
      <c r="C151" s="44" t="s">
        <v>183</v>
      </c>
      <c r="D151" s="45" t="s">
        <v>400</v>
      </c>
    </row>
    <row r="152" spans="1:4" ht="12.75">
      <c r="A152" s="43">
        <v>150</v>
      </c>
      <c r="B152" s="44" t="s">
        <v>868</v>
      </c>
      <c r="C152" s="44" t="s">
        <v>184</v>
      </c>
      <c r="D152" s="45" t="s">
        <v>401</v>
      </c>
    </row>
    <row r="153" spans="1:4" ht="12.75">
      <c r="A153" s="43">
        <v>151</v>
      </c>
      <c r="B153" s="44" t="s">
        <v>869</v>
      </c>
      <c r="C153" s="44" t="s">
        <v>185</v>
      </c>
      <c r="D153" s="45" t="s">
        <v>402</v>
      </c>
    </row>
    <row r="154" spans="1:4" ht="12.75">
      <c r="A154" s="43">
        <v>152</v>
      </c>
      <c r="B154" s="44" t="s">
        <v>870</v>
      </c>
      <c r="C154" s="44" t="s">
        <v>186</v>
      </c>
      <c r="D154" s="45" t="s">
        <v>403</v>
      </c>
    </row>
    <row r="155" spans="1:4" ht="12.75">
      <c r="A155" s="43">
        <v>153</v>
      </c>
      <c r="B155" s="44" t="s">
        <v>871</v>
      </c>
      <c r="C155" s="44" t="s">
        <v>187</v>
      </c>
      <c r="D155" s="45" t="s">
        <v>404</v>
      </c>
    </row>
    <row r="156" spans="1:4" ht="12.75">
      <c r="A156" s="43">
        <v>154</v>
      </c>
      <c r="B156" s="44" t="s">
        <v>448</v>
      </c>
      <c r="C156" s="44" t="s">
        <v>634</v>
      </c>
      <c r="D156" s="45" t="s">
        <v>405</v>
      </c>
    </row>
    <row r="157" spans="1:4" ht="12.75">
      <c r="A157" s="43">
        <v>155</v>
      </c>
      <c r="B157" s="44" t="s">
        <v>449</v>
      </c>
      <c r="C157" s="44" t="s">
        <v>635</v>
      </c>
      <c r="D157" s="45" t="s">
        <v>406</v>
      </c>
    </row>
    <row r="158" spans="1:4" ht="12.75">
      <c r="A158" s="43">
        <v>156</v>
      </c>
      <c r="B158" s="44" t="s">
        <v>137</v>
      </c>
      <c r="C158" s="44" t="s">
        <v>636</v>
      </c>
      <c r="D158" s="45" t="s">
        <v>407</v>
      </c>
    </row>
    <row r="159" spans="1:4" ht="12.75">
      <c r="A159" s="43">
        <v>157</v>
      </c>
      <c r="B159" s="44" t="s">
        <v>138</v>
      </c>
      <c r="C159" s="44" t="s">
        <v>637</v>
      </c>
      <c r="D159" s="45" t="s">
        <v>408</v>
      </c>
    </row>
    <row r="160" spans="1:4" ht="12.75">
      <c r="A160" s="43">
        <v>158</v>
      </c>
      <c r="B160" s="44" t="s">
        <v>470</v>
      </c>
      <c r="C160" s="44" t="s">
        <v>53</v>
      </c>
      <c r="D160" s="45" t="s">
        <v>409</v>
      </c>
    </row>
    <row r="161" spans="1:4" ht="12.75">
      <c r="A161" s="49">
        <v>159</v>
      </c>
      <c r="B161" s="50" t="s">
        <v>471</v>
      </c>
      <c r="C161" s="50" t="s">
        <v>54</v>
      </c>
      <c r="D161" s="51" t="s">
        <v>410</v>
      </c>
    </row>
    <row r="162" spans="1:4" ht="12.75">
      <c r="A162" s="38">
        <v>160</v>
      </c>
      <c r="B162" s="39" t="s">
        <v>472</v>
      </c>
      <c r="C162" s="39" t="s">
        <v>55</v>
      </c>
      <c r="D162" s="40" t="s">
        <v>411</v>
      </c>
    </row>
    <row r="163" spans="1:4" ht="12.75">
      <c r="A163" s="43">
        <v>161</v>
      </c>
      <c r="B163" s="44" t="s">
        <v>473</v>
      </c>
      <c r="C163" s="44" t="s">
        <v>56</v>
      </c>
      <c r="D163" s="45" t="s">
        <v>412</v>
      </c>
    </row>
    <row r="164" spans="1:4" ht="12.75">
      <c r="A164" s="43">
        <v>162</v>
      </c>
      <c r="B164" s="44" t="s">
        <v>474</v>
      </c>
      <c r="C164" s="44" t="s">
        <v>57</v>
      </c>
      <c r="D164" s="45" t="s">
        <v>65</v>
      </c>
    </row>
    <row r="165" spans="1:4" ht="12.75">
      <c r="A165" s="43">
        <v>163</v>
      </c>
      <c r="B165" s="44" t="s">
        <v>475</v>
      </c>
      <c r="C165" s="44" t="s">
        <v>58</v>
      </c>
      <c r="D165" s="45" t="s">
        <v>66</v>
      </c>
    </row>
    <row r="166" spans="1:4" ht="12.75">
      <c r="A166" s="43">
        <v>164</v>
      </c>
      <c r="B166" s="44" t="s">
        <v>476</v>
      </c>
      <c r="C166" s="44" t="s">
        <v>59</v>
      </c>
      <c r="D166" s="45" t="s">
        <v>67</v>
      </c>
    </row>
    <row r="167" spans="1:4" ht="12.75">
      <c r="A167" s="43">
        <v>165</v>
      </c>
      <c r="B167" s="44" t="s">
        <v>477</v>
      </c>
      <c r="C167" s="44" t="s">
        <v>60</v>
      </c>
      <c r="D167" s="45" t="s">
        <v>68</v>
      </c>
    </row>
    <row r="168" spans="1:4" ht="12.75">
      <c r="A168" s="43">
        <v>166</v>
      </c>
      <c r="B168" s="44" t="s">
        <v>478</v>
      </c>
      <c r="C168" s="44" t="s">
        <v>264</v>
      </c>
      <c r="D168" s="45" t="s">
        <v>69</v>
      </c>
    </row>
    <row r="169" spans="1:4" ht="12.75">
      <c r="A169" s="43">
        <v>167</v>
      </c>
      <c r="B169" s="44" t="s">
        <v>479</v>
      </c>
      <c r="C169" s="44" t="s">
        <v>265</v>
      </c>
      <c r="D169" s="45" t="s">
        <v>70</v>
      </c>
    </row>
    <row r="170" spans="1:4" ht="12.75">
      <c r="A170" s="43">
        <v>168</v>
      </c>
      <c r="B170" s="44" t="s">
        <v>480</v>
      </c>
      <c r="C170" s="44" t="s">
        <v>266</v>
      </c>
      <c r="D170" s="45" t="s">
        <v>71</v>
      </c>
    </row>
    <row r="171" spans="1:4" ht="12.75">
      <c r="A171" s="43">
        <v>169</v>
      </c>
      <c r="B171" s="44" t="s">
        <v>481</v>
      </c>
      <c r="C171" s="44" t="s">
        <v>267</v>
      </c>
      <c r="D171" s="45" t="s">
        <v>72</v>
      </c>
    </row>
    <row r="172" spans="1:4" ht="12.75">
      <c r="A172" s="43">
        <v>170</v>
      </c>
      <c r="B172" s="44" t="s">
        <v>482</v>
      </c>
      <c r="C172" s="44" t="s">
        <v>268</v>
      </c>
      <c r="D172" s="45" t="s">
        <v>73</v>
      </c>
    </row>
    <row r="173" spans="1:4" ht="12.75">
      <c r="A173" s="43">
        <v>171</v>
      </c>
      <c r="B173" s="44" t="s">
        <v>304</v>
      </c>
      <c r="C173" s="44" t="s">
        <v>269</v>
      </c>
      <c r="D173" s="45" t="s">
        <v>74</v>
      </c>
    </row>
    <row r="174" spans="1:4" ht="12.75">
      <c r="A174" s="43">
        <v>172</v>
      </c>
      <c r="B174" s="44" t="s">
        <v>305</v>
      </c>
      <c r="C174" s="44" t="s">
        <v>270</v>
      </c>
      <c r="D174" s="45" t="s">
        <v>75</v>
      </c>
    </row>
    <row r="175" spans="1:4" ht="12.75">
      <c r="A175" s="43">
        <v>173</v>
      </c>
      <c r="B175" s="44" t="s">
        <v>306</v>
      </c>
      <c r="C175" s="44" t="s">
        <v>271</v>
      </c>
      <c r="D175" s="45" t="s">
        <v>76</v>
      </c>
    </row>
    <row r="176" spans="1:4" ht="12.75">
      <c r="A176" s="43">
        <v>174</v>
      </c>
      <c r="B176" s="44" t="s">
        <v>307</v>
      </c>
      <c r="C176" s="44" t="s">
        <v>272</v>
      </c>
      <c r="D176" s="45" t="s">
        <v>77</v>
      </c>
    </row>
    <row r="177" spans="1:4" ht="12.75">
      <c r="A177" s="49">
        <v>175</v>
      </c>
      <c r="B177" s="50" t="s">
        <v>308</v>
      </c>
      <c r="C177" s="50" t="s">
        <v>273</v>
      </c>
      <c r="D177" s="51" t="s">
        <v>78</v>
      </c>
    </row>
    <row r="178" spans="1:4" ht="12.75">
      <c r="A178" s="38">
        <v>176</v>
      </c>
      <c r="B178" s="39" t="s">
        <v>309</v>
      </c>
      <c r="C178" s="39" t="s">
        <v>274</v>
      </c>
      <c r="D178" s="40" t="s">
        <v>79</v>
      </c>
    </row>
    <row r="179" spans="1:4" ht="12.75">
      <c r="A179" s="43">
        <v>177</v>
      </c>
      <c r="B179" s="44" t="s">
        <v>310</v>
      </c>
      <c r="C179" s="44" t="s">
        <v>275</v>
      </c>
      <c r="D179" s="45" t="s">
        <v>80</v>
      </c>
    </row>
    <row r="180" spans="1:4" ht="12.75">
      <c r="A180" s="43">
        <v>178</v>
      </c>
      <c r="B180" s="44" t="s">
        <v>311</v>
      </c>
      <c r="C180" s="44" t="s">
        <v>276</v>
      </c>
      <c r="D180" s="45" t="s">
        <v>81</v>
      </c>
    </row>
    <row r="181" spans="1:4" ht="12.75">
      <c r="A181" s="43">
        <v>179</v>
      </c>
      <c r="B181" s="44" t="s">
        <v>312</v>
      </c>
      <c r="C181" s="44" t="s">
        <v>277</v>
      </c>
      <c r="D181" s="45" t="s">
        <v>82</v>
      </c>
    </row>
    <row r="182" spans="1:4" ht="12.75">
      <c r="A182" s="43">
        <v>180</v>
      </c>
      <c r="B182" s="44" t="s">
        <v>313</v>
      </c>
      <c r="C182" s="44" t="s">
        <v>278</v>
      </c>
      <c r="D182" s="45" t="s">
        <v>83</v>
      </c>
    </row>
    <row r="183" spans="1:4" ht="12.75">
      <c r="A183" s="43">
        <v>181</v>
      </c>
      <c r="B183" s="44" t="s">
        <v>314</v>
      </c>
      <c r="C183" s="44" t="s">
        <v>279</v>
      </c>
      <c r="D183" s="45" t="s">
        <v>84</v>
      </c>
    </row>
    <row r="184" spans="1:4" ht="12.75">
      <c r="A184" s="43">
        <v>182</v>
      </c>
      <c r="B184" s="44" t="s">
        <v>315</v>
      </c>
      <c r="C184" s="44" t="s">
        <v>280</v>
      </c>
      <c r="D184" s="45" t="s">
        <v>85</v>
      </c>
    </row>
    <row r="185" spans="1:4" ht="12.75">
      <c r="A185" s="43">
        <v>183</v>
      </c>
      <c r="B185" s="44" t="s">
        <v>316</v>
      </c>
      <c r="C185" s="44" t="s">
        <v>281</v>
      </c>
      <c r="D185" s="45" t="s">
        <v>426</v>
      </c>
    </row>
    <row r="186" spans="1:4" ht="12.75">
      <c r="A186" s="43">
        <v>184</v>
      </c>
      <c r="B186" s="44" t="s">
        <v>317</v>
      </c>
      <c r="C186" s="44" t="s">
        <v>282</v>
      </c>
      <c r="D186" s="45" t="s">
        <v>356</v>
      </c>
    </row>
    <row r="187" spans="1:4" ht="12.75">
      <c r="A187" s="43">
        <v>185</v>
      </c>
      <c r="B187" s="44" t="s">
        <v>318</v>
      </c>
      <c r="C187" s="44" t="s">
        <v>283</v>
      </c>
      <c r="D187" s="45" t="s">
        <v>357</v>
      </c>
    </row>
    <row r="188" spans="1:4" ht="12.75">
      <c r="A188" s="43">
        <v>186</v>
      </c>
      <c r="B188" s="44" t="s">
        <v>319</v>
      </c>
      <c r="C188" s="44" t="s">
        <v>284</v>
      </c>
      <c r="D188" s="45" t="s">
        <v>358</v>
      </c>
    </row>
    <row r="189" spans="1:4" ht="12.75">
      <c r="A189" s="43">
        <v>187</v>
      </c>
      <c r="B189" s="44" t="s">
        <v>320</v>
      </c>
      <c r="C189" s="44" t="s">
        <v>285</v>
      </c>
      <c r="D189" s="45" t="s">
        <v>359</v>
      </c>
    </row>
    <row r="190" spans="1:4" ht="12.75">
      <c r="A190" s="43">
        <v>188</v>
      </c>
      <c r="B190" s="44" t="s">
        <v>321</v>
      </c>
      <c r="C190" s="44" t="s">
        <v>286</v>
      </c>
      <c r="D190" s="45" t="s">
        <v>360</v>
      </c>
    </row>
    <row r="191" spans="1:4" ht="12.75">
      <c r="A191" s="43">
        <v>189</v>
      </c>
      <c r="B191" s="44" t="s">
        <v>322</v>
      </c>
      <c r="C191" s="44" t="s">
        <v>287</v>
      </c>
      <c r="D191" s="45" t="s">
        <v>361</v>
      </c>
    </row>
    <row r="192" spans="1:4" ht="12.75">
      <c r="A192" s="43">
        <v>190</v>
      </c>
      <c r="B192" s="44" t="s">
        <v>323</v>
      </c>
      <c r="C192" s="44" t="s">
        <v>847</v>
      </c>
      <c r="D192" s="45" t="s">
        <v>362</v>
      </c>
    </row>
    <row r="193" spans="1:4" ht="12.75">
      <c r="A193" s="49">
        <v>191</v>
      </c>
      <c r="B193" s="50" t="s">
        <v>324</v>
      </c>
      <c r="C193" s="50" t="s">
        <v>848</v>
      </c>
      <c r="D193" s="51" t="s">
        <v>363</v>
      </c>
    </row>
    <row r="194" spans="1:4" ht="12.75">
      <c r="A194" s="53">
        <v>192</v>
      </c>
      <c r="B194" s="39" t="s">
        <v>325</v>
      </c>
      <c r="C194" s="39" t="s">
        <v>849</v>
      </c>
      <c r="D194" s="40" t="s">
        <v>364</v>
      </c>
    </row>
    <row r="195" spans="1:4" ht="12.75">
      <c r="A195" s="43">
        <v>193</v>
      </c>
      <c r="B195" s="44" t="s">
        <v>326</v>
      </c>
      <c r="C195" s="44" t="s">
        <v>850</v>
      </c>
      <c r="D195" s="45" t="s">
        <v>365</v>
      </c>
    </row>
    <row r="196" spans="1:4" ht="12.75">
      <c r="A196" s="43">
        <v>194</v>
      </c>
      <c r="B196" s="44" t="s">
        <v>327</v>
      </c>
      <c r="C196" s="44" t="s">
        <v>851</v>
      </c>
      <c r="D196" s="45" t="s">
        <v>366</v>
      </c>
    </row>
    <row r="197" spans="1:4" ht="12.75">
      <c r="A197" s="43">
        <v>195</v>
      </c>
      <c r="B197" s="44" t="s">
        <v>328</v>
      </c>
      <c r="C197" s="44" t="s">
        <v>852</v>
      </c>
      <c r="D197" s="45" t="s">
        <v>367</v>
      </c>
    </row>
    <row r="198" spans="1:4" ht="12.75">
      <c r="A198" s="43">
        <v>196</v>
      </c>
      <c r="B198" s="44" t="s">
        <v>329</v>
      </c>
      <c r="C198" s="44" t="s">
        <v>820</v>
      </c>
      <c r="D198" s="45" t="s">
        <v>368</v>
      </c>
    </row>
    <row r="199" spans="1:4" ht="12.75">
      <c r="A199" s="43">
        <v>197</v>
      </c>
      <c r="B199" s="44" t="s">
        <v>330</v>
      </c>
      <c r="C199" s="44" t="s">
        <v>821</v>
      </c>
      <c r="D199" s="45" t="s">
        <v>369</v>
      </c>
    </row>
    <row r="200" spans="1:4" ht="12.75">
      <c r="A200" s="43">
        <v>198</v>
      </c>
      <c r="B200" s="44" t="s">
        <v>331</v>
      </c>
      <c r="C200" s="44" t="s">
        <v>822</v>
      </c>
      <c r="D200" s="45" t="s">
        <v>370</v>
      </c>
    </row>
    <row r="201" spans="1:4" ht="12.75">
      <c r="A201" s="43">
        <v>199</v>
      </c>
      <c r="B201" s="44" t="s">
        <v>332</v>
      </c>
      <c r="C201" s="44" t="s">
        <v>896</v>
      </c>
      <c r="D201" s="45" t="s">
        <v>371</v>
      </c>
    </row>
    <row r="202" spans="1:4" ht="12.75">
      <c r="A202" s="43">
        <v>200</v>
      </c>
      <c r="B202" s="44" t="s">
        <v>333</v>
      </c>
      <c r="C202" s="44" t="s">
        <v>897</v>
      </c>
      <c r="D202" s="45" t="s">
        <v>372</v>
      </c>
    </row>
    <row r="203" spans="1:4" ht="12.75">
      <c r="A203" s="43">
        <v>201</v>
      </c>
      <c r="B203" s="44" t="s">
        <v>334</v>
      </c>
      <c r="C203" s="44" t="s">
        <v>898</v>
      </c>
      <c r="D203" s="45" t="s">
        <v>98</v>
      </c>
    </row>
    <row r="204" spans="1:4" ht="12.75">
      <c r="A204" s="43">
        <v>202</v>
      </c>
      <c r="B204" s="44" t="s">
        <v>335</v>
      </c>
      <c r="C204" s="44" t="s">
        <v>899</v>
      </c>
      <c r="D204" s="45" t="s">
        <v>99</v>
      </c>
    </row>
    <row r="205" spans="1:4" ht="12.75">
      <c r="A205" s="43">
        <v>203</v>
      </c>
      <c r="B205" s="44" t="s">
        <v>336</v>
      </c>
      <c r="C205" s="44" t="s">
        <v>900</v>
      </c>
      <c r="D205" s="45" t="s">
        <v>100</v>
      </c>
    </row>
    <row r="206" spans="1:4" ht="12.75">
      <c r="A206" s="43">
        <v>204</v>
      </c>
      <c r="B206" s="44" t="s">
        <v>413</v>
      </c>
      <c r="C206" s="44" t="s">
        <v>901</v>
      </c>
      <c r="D206" s="45" t="s">
        <v>101</v>
      </c>
    </row>
    <row r="207" spans="1:4" ht="12.75">
      <c r="A207" s="43">
        <v>205</v>
      </c>
      <c r="B207" s="44" t="s">
        <v>414</v>
      </c>
      <c r="C207" s="44" t="s">
        <v>902</v>
      </c>
      <c r="D207" s="45" t="s">
        <v>102</v>
      </c>
    </row>
    <row r="208" spans="1:4" ht="12.75">
      <c r="A208" s="43">
        <v>206</v>
      </c>
      <c r="B208" s="44" t="s">
        <v>415</v>
      </c>
      <c r="C208" s="44" t="s">
        <v>903</v>
      </c>
      <c r="D208" s="45" t="s">
        <v>103</v>
      </c>
    </row>
    <row r="209" spans="1:4" ht="12.75">
      <c r="A209" s="49">
        <v>207</v>
      </c>
      <c r="B209" s="50" t="s">
        <v>416</v>
      </c>
      <c r="C209" s="50" t="s">
        <v>904</v>
      </c>
      <c r="D209" s="51" t="s">
        <v>104</v>
      </c>
    </row>
    <row r="210" spans="1:4" ht="12.75">
      <c r="A210" s="38">
        <v>208</v>
      </c>
      <c r="B210" s="39" t="s">
        <v>538</v>
      </c>
      <c r="C210" s="39" t="s">
        <v>905</v>
      </c>
      <c r="D210" s="40" t="s">
        <v>105</v>
      </c>
    </row>
    <row r="211" spans="1:4" ht="12.75">
      <c r="A211" s="43">
        <v>209</v>
      </c>
      <c r="B211" s="44" t="s">
        <v>417</v>
      </c>
      <c r="C211" s="44" t="s">
        <v>906</v>
      </c>
      <c r="D211" s="45" t="s">
        <v>106</v>
      </c>
    </row>
    <row r="212" spans="1:4" ht="12.75">
      <c r="A212" s="43">
        <v>210</v>
      </c>
      <c r="B212" s="44" t="s">
        <v>418</v>
      </c>
      <c r="C212" s="44" t="s">
        <v>907</v>
      </c>
      <c r="D212" s="45" t="s">
        <v>107</v>
      </c>
    </row>
    <row r="213" spans="1:4" ht="12.75">
      <c r="A213" s="43">
        <v>211</v>
      </c>
      <c r="B213" s="44" t="s">
        <v>419</v>
      </c>
      <c r="C213" s="44" t="s">
        <v>908</v>
      </c>
      <c r="D213" s="45" t="s">
        <v>853</v>
      </c>
    </row>
    <row r="214" spans="1:4" ht="12.75">
      <c r="A214" s="43">
        <v>212</v>
      </c>
      <c r="B214" s="44" t="s">
        <v>420</v>
      </c>
      <c r="C214" s="44" t="s">
        <v>909</v>
      </c>
      <c r="D214" s="45" t="s">
        <v>854</v>
      </c>
    </row>
    <row r="215" spans="1:4" ht="12.75">
      <c r="A215" s="43">
        <v>213</v>
      </c>
      <c r="B215" s="44" t="s">
        <v>421</v>
      </c>
      <c r="C215" s="44" t="s">
        <v>910</v>
      </c>
      <c r="D215" s="45" t="s">
        <v>855</v>
      </c>
    </row>
    <row r="216" spans="1:4" ht="12.75">
      <c r="A216" s="43">
        <v>214</v>
      </c>
      <c r="B216" s="44" t="s">
        <v>422</v>
      </c>
      <c r="C216" s="44" t="s">
        <v>911</v>
      </c>
      <c r="D216" s="45" t="s">
        <v>823</v>
      </c>
    </row>
    <row r="217" spans="1:4" ht="12.75">
      <c r="A217" s="43">
        <v>215</v>
      </c>
      <c r="B217" s="44" t="s">
        <v>296</v>
      </c>
      <c r="C217" s="44" t="s">
        <v>912</v>
      </c>
      <c r="D217" s="45" t="s">
        <v>824</v>
      </c>
    </row>
    <row r="218" spans="1:4" ht="12.75">
      <c r="A218" s="43">
        <v>216</v>
      </c>
      <c r="B218" s="44" t="s">
        <v>297</v>
      </c>
      <c r="C218" s="44" t="s">
        <v>913</v>
      </c>
      <c r="D218" s="45" t="s">
        <v>825</v>
      </c>
    </row>
    <row r="219" spans="1:4" ht="12.75">
      <c r="A219" s="43">
        <v>217</v>
      </c>
      <c r="B219" s="44" t="s">
        <v>298</v>
      </c>
      <c r="C219" s="44" t="s">
        <v>914</v>
      </c>
      <c r="D219" s="45" t="s">
        <v>826</v>
      </c>
    </row>
    <row r="220" spans="1:4" ht="12.75">
      <c r="A220" s="43">
        <v>218</v>
      </c>
      <c r="B220" s="44" t="s">
        <v>299</v>
      </c>
      <c r="C220" s="44" t="s">
        <v>915</v>
      </c>
      <c r="D220" s="45" t="s">
        <v>827</v>
      </c>
    </row>
    <row r="221" spans="1:4" ht="12.75">
      <c r="A221" s="43">
        <v>219</v>
      </c>
      <c r="B221" s="44" t="s">
        <v>300</v>
      </c>
      <c r="C221" s="44" t="s">
        <v>916</v>
      </c>
      <c r="D221" s="45" t="s">
        <v>828</v>
      </c>
    </row>
    <row r="222" spans="1:4" ht="12.75">
      <c r="A222" s="43">
        <v>220</v>
      </c>
      <c r="B222" s="44" t="s">
        <v>301</v>
      </c>
      <c r="C222" s="44" t="s">
        <v>917</v>
      </c>
      <c r="D222" s="45" t="s">
        <v>829</v>
      </c>
    </row>
    <row r="223" spans="1:4" ht="12.75">
      <c r="A223" s="43">
        <v>221</v>
      </c>
      <c r="B223" s="44" t="s">
        <v>302</v>
      </c>
      <c r="C223" s="44" t="s">
        <v>918</v>
      </c>
      <c r="D223" s="45" t="s">
        <v>830</v>
      </c>
    </row>
    <row r="224" spans="1:4" ht="12.75">
      <c r="A224" s="43">
        <v>222</v>
      </c>
      <c r="B224" s="44" t="s">
        <v>303</v>
      </c>
      <c r="C224" s="44" t="s">
        <v>640</v>
      </c>
      <c r="D224" s="45" t="s">
        <v>831</v>
      </c>
    </row>
    <row r="225" spans="1:4" ht="12.75">
      <c r="A225" s="49">
        <v>223</v>
      </c>
      <c r="B225" s="50" t="s">
        <v>193</v>
      </c>
      <c r="C225" s="50" t="s">
        <v>504</v>
      </c>
      <c r="D225" s="51" t="s">
        <v>832</v>
      </c>
    </row>
    <row r="226" spans="1:4" ht="12.75">
      <c r="A226" s="53">
        <v>224</v>
      </c>
      <c r="B226" s="39" t="s">
        <v>194</v>
      </c>
      <c r="C226" s="39" t="s">
        <v>505</v>
      </c>
      <c r="D226" s="40" t="s">
        <v>833</v>
      </c>
    </row>
    <row r="227" spans="1:4" ht="12.75">
      <c r="A227" s="43">
        <v>225</v>
      </c>
      <c r="B227" s="44" t="s">
        <v>195</v>
      </c>
      <c r="C227" s="44" t="s">
        <v>506</v>
      </c>
      <c r="D227" s="45" t="s">
        <v>834</v>
      </c>
    </row>
    <row r="228" spans="1:4" ht="12.75">
      <c r="A228" s="43">
        <v>226</v>
      </c>
      <c r="B228" s="44" t="s">
        <v>196</v>
      </c>
      <c r="C228" s="44" t="s">
        <v>507</v>
      </c>
      <c r="D228" s="45" t="s">
        <v>835</v>
      </c>
    </row>
    <row r="229" spans="1:4" ht="12.75">
      <c r="A229" s="43">
        <v>227</v>
      </c>
      <c r="B229" s="44" t="s">
        <v>197</v>
      </c>
      <c r="C229" s="44" t="s">
        <v>508</v>
      </c>
      <c r="D229" s="45" t="s">
        <v>920</v>
      </c>
    </row>
    <row r="230" spans="1:4" ht="12.75">
      <c r="A230" s="43">
        <v>228</v>
      </c>
      <c r="B230" s="44" t="s">
        <v>198</v>
      </c>
      <c r="C230" s="44" t="s">
        <v>509</v>
      </c>
      <c r="D230" s="45" t="s">
        <v>921</v>
      </c>
    </row>
    <row r="231" spans="1:4" ht="12.75">
      <c r="A231" s="43">
        <v>229</v>
      </c>
      <c r="B231" s="44" t="s">
        <v>199</v>
      </c>
      <c r="C231" s="44" t="s">
        <v>510</v>
      </c>
      <c r="D231" s="45" t="s">
        <v>922</v>
      </c>
    </row>
    <row r="232" spans="1:4" ht="12.75">
      <c r="A232" s="43">
        <v>230</v>
      </c>
      <c r="B232" s="44" t="s">
        <v>200</v>
      </c>
      <c r="C232" s="44" t="s">
        <v>511</v>
      </c>
      <c r="D232" s="45" t="s">
        <v>923</v>
      </c>
    </row>
    <row r="233" spans="1:4" ht="12.75">
      <c r="A233" s="43">
        <v>231</v>
      </c>
      <c r="B233" s="44" t="s">
        <v>201</v>
      </c>
      <c r="C233" s="44" t="s">
        <v>512</v>
      </c>
      <c r="D233" s="45" t="s">
        <v>924</v>
      </c>
    </row>
    <row r="234" spans="1:4" ht="12.75">
      <c r="A234" s="43">
        <v>232</v>
      </c>
      <c r="B234" s="44" t="s">
        <v>202</v>
      </c>
      <c r="C234" s="44" t="s">
        <v>513</v>
      </c>
      <c r="D234" s="45" t="s">
        <v>925</v>
      </c>
    </row>
    <row r="235" spans="1:4" ht="12.75">
      <c r="A235" s="43">
        <v>233</v>
      </c>
      <c r="B235" s="44" t="s">
        <v>203</v>
      </c>
      <c r="C235" s="44" t="s">
        <v>514</v>
      </c>
      <c r="D235" s="45" t="s">
        <v>926</v>
      </c>
    </row>
    <row r="236" spans="1:4" ht="12.75">
      <c r="A236" s="43">
        <v>234</v>
      </c>
      <c r="B236" s="44" t="s">
        <v>204</v>
      </c>
      <c r="C236" s="44" t="s">
        <v>515</v>
      </c>
      <c r="D236" s="45" t="s">
        <v>581</v>
      </c>
    </row>
    <row r="237" spans="1:4" ht="12.75">
      <c r="A237" s="43">
        <v>235</v>
      </c>
      <c r="B237" s="44" t="s">
        <v>205</v>
      </c>
      <c r="C237" s="44" t="s">
        <v>516</v>
      </c>
      <c r="D237" s="45" t="s">
        <v>582</v>
      </c>
    </row>
    <row r="238" spans="1:4" ht="12.75">
      <c r="A238" s="43">
        <v>236</v>
      </c>
      <c r="B238" s="44" t="s">
        <v>206</v>
      </c>
      <c r="C238" s="44" t="s">
        <v>517</v>
      </c>
      <c r="D238" s="45" t="s">
        <v>583</v>
      </c>
    </row>
    <row r="239" spans="1:4" ht="12.75">
      <c r="A239" s="43">
        <v>237</v>
      </c>
      <c r="B239" s="44" t="s">
        <v>207</v>
      </c>
      <c r="C239" s="44" t="s">
        <v>518</v>
      </c>
      <c r="D239" s="45" t="s">
        <v>584</v>
      </c>
    </row>
    <row r="240" spans="1:4" ht="12.75">
      <c r="A240" s="43">
        <v>238</v>
      </c>
      <c r="B240" s="44" t="s">
        <v>208</v>
      </c>
      <c r="C240" s="44" t="s">
        <v>519</v>
      </c>
      <c r="D240" s="45" t="s">
        <v>585</v>
      </c>
    </row>
    <row r="241" spans="1:4" ht="12.75">
      <c r="A241" s="49">
        <v>239</v>
      </c>
      <c r="B241" s="50" t="s">
        <v>145</v>
      </c>
      <c r="C241" s="50" t="s">
        <v>520</v>
      </c>
      <c r="D241" s="51" t="s">
        <v>586</v>
      </c>
    </row>
    <row r="242" spans="1:4" ht="12.75">
      <c r="A242" s="53">
        <v>240</v>
      </c>
      <c r="B242" s="39" t="s">
        <v>146</v>
      </c>
      <c r="C242" s="39" t="s">
        <v>521</v>
      </c>
      <c r="D242" s="40" t="s">
        <v>587</v>
      </c>
    </row>
    <row r="243" spans="1:4" ht="12.75">
      <c r="A243" s="43">
        <v>241</v>
      </c>
      <c r="B243" s="44" t="s">
        <v>147</v>
      </c>
      <c r="C243" s="44" t="s">
        <v>522</v>
      </c>
      <c r="D243" s="45" t="s">
        <v>588</v>
      </c>
    </row>
    <row r="244" spans="1:4" ht="12.75">
      <c r="A244" s="43">
        <v>242</v>
      </c>
      <c r="B244" s="44" t="s">
        <v>148</v>
      </c>
      <c r="C244" s="44" t="s">
        <v>523</v>
      </c>
      <c r="D244" s="45" t="s">
        <v>589</v>
      </c>
    </row>
    <row r="245" spans="1:4" ht="12.75">
      <c r="A245" s="43">
        <v>243</v>
      </c>
      <c r="B245" s="44" t="s">
        <v>149</v>
      </c>
      <c r="C245" s="44" t="s">
        <v>524</v>
      </c>
      <c r="D245" s="45" t="s">
        <v>590</v>
      </c>
    </row>
    <row r="246" spans="1:4" ht="12.75">
      <c r="A246" s="43">
        <v>244</v>
      </c>
      <c r="B246" s="44" t="s">
        <v>150</v>
      </c>
      <c r="C246" s="44" t="s">
        <v>525</v>
      </c>
      <c r="D246" s="45" t="s">
        <v>591</v>
      </c>
    </row>
    <row r="247" spans="1:4" ht="12.75">
      <c r="A247" s="43">
        <v>245</v>
      </c>
      <c r="B247" s="44" t="s">
        <v>151</v>
      </c>
      <c r="C247" s="44" t="s">
        <v>526</v>
      </c>
      <c r="D247" s="45" t="s">
        <v>592</v>
      </c>
    </row>
    <row r="248" spans="1:4" ht="12.75">
      <c r="A248" s="43">
        <v>246</v>
      </c>
      <c r="B248" s="44" t="s">
        <v>152</v>
      </c>
      <c r="C248" s="44" t="s">
        <v>527</v>
      </c>
      <c r="D248" s="45" t="s">
        <v>593</v>
      </c>
    </row>
    <row r="249" spans="1:4" ht="12.75">
      <c r="A249" s="43">
        <v>247</v>
      </c>
      <c r="B249" s="44" t="s">
        <v>153</v>
      </c>
      <c r="C249" s="44" t="s">
        <v>528</v>
      </c>
      <c r="D249" s="45" t="s">
        <v>594</v>
      </c>
    </row>
    <row r="250" spans="1:4" ht="12.75">
      <c r="A250" s="54">
        <v>248</v>
      </c>
      <c r="B250" s="44" t="s">
        <v>154</v>
      </c>
      <c r="C250" s="44" t="s">
        <v>529</v>
      </c>
      <c r="D250" s="45" t="s">
        <v>595</v>
      </c>
    </row>
    <row r="251" spans="1:4" ht="12.75">
      <c r="A251" s="43">
        <v>249</v>
      </c>
      <c r="B251" s="44" t="s">
        <v>155</v>
      </c>
      <c r="C251" s="44" t="s">
        <v>530</v>
      </c>
      <c r="D251" s="45" t="s">
        <v>596</v>
      </c>
    </row>
    <row r="252" spans="1:4" ht="12.75">
      <c r="A252" s="43">
        <v>250</v>
      </c>
      <c r="B252" s="44" t="s">
        <v>156</v>
      </c>
      <c r="C252" s="44" t="s">
        <v>531</v>
      </c>
      <c r="D252" s="45" t="s">
        <v>597</v>
      </c>
    </row>
    <row r="253" spans="1:4" ht="12.75">
      <c r="A253" s="43">
        <v>251</v>
      </c>
      <c r="B253" s="44" t="s">
        <v>157</v>
      </c>
      <c r="C253" s="44" t="s">
        <v>532</v>
      </c>
      <c r="D253" s="45" t="s">
        <v>598</v>
      </c>
    </row>
    <row r="254" spans="1:4" ht="12.75">
      <c r="A254" s="54">
        <v>252</v>
      </c>
      <c r="B254" s="44" t="s">
        <v>158</v>
      </c>
      <c r="C254" s="44" t="s">
        <v>533</v>
      </c>
      <c r="D254" s="45" t="s">
        <v>599</v>
      </c>
    </row>
    <row r="255" spans="1:4" ht="12.75">
      <c r="A255" s="43">
        <v>253</v>
      </c>
      <c r="B255" s="44" t="s">
        <v>159</v>
      </c>
      <c r="C255" s="44" t="s">
        <v>534</v>
      </c>
      <c r="D255" s="45" t="s">
        <v>600</v>
      </c>
    </row>
    <row r="256" spans="1:4" ht="12.75">
      <c r="A256" s="54">
        <v>254</v>
      </c>
      <c r="B256" s="44" t="s">
        <v>160</v>
      </c>
      <c r="C256" s="44" t="s">
        <v>535</v>
      </c>
      <c r="D256" s="45" t="s">
        <v>601</v>
      </c>
    </row>
    <row r="257" spans="1:4" ht="12.75">
      <c r="A257" s="55">
        <v>255</v>
      </c>
      <c r="B257" s="50" t="s">
        <v>161</v>
      </c>
      <c r="C257" s="50" t="s">
        <v>536</v>
      </c>
      <c r="D257" s="51" t="s">
        <v>602</v>
      </c>
    </row>
  </sheetData>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sheetPr>
    <pageSetUpPr fitToPage="1"/>
  </sheetPr>
  <dimension ref="A1:AQ33"/>
  <sheetViews>
    <sheetView showRowColHeaders="0" workbookViewId="0" topLeftCell="A1">
      <selection activeCell="A1" sqref="A1"/>
    </sheetView>
  </sheetViews>
  <sheetFormatPr defaultColWidth="11.5546875" defaultRowHeight="15"/>
  <cols>
    <col min="1" max="1" width="0.88671875" style="59" customWidth="1"/>
    <col min="2" max="9" width="1.33203125" style="59" customWidth="1"/>
    <col min="10" max="10" width="0.88671875" style="59" customWidth="1"/>
    <col min="11" max="18" width="1.33203125" style="59" customWidth="1"/>
    <col min="19" max="19" width="0.88671875" style="59" customWidth="1"/>
    <col min="20" max="27" width="1.33203125" style="59" customWidth="1"/>
    <col min="28" max="28" width="0.88671875" style="59" customWidth="1"/>
    <col min="29" max="37" width="1.33203125" style="59" customWidth="1"/>
    <col min="38" max="38" width="7.6640625" style="59" customWidth="1"/>
    <col min="39" max="42" width="4.6640625" style="59" customWidth="1"/>
    <col min="43" max="43" width="15.6640625" style="59" customWidth="1"/>
    <col min="44" max="16384" width="10.6640625" style="59" customWidth="1"/>
  </cols>
  <sheetData>
    <row r="1" spans="1:43" ht="18">
      <c r="A1" s="78"/>
      <c r="B1" s="196" t="s">
        <v>948</v>
      </c>
      <c r="C1" s="196"/>
      <c r="D1" s="196"/>
      <c r="E1" s="196"/>
      <c r="F1" s="196"/>
      <c r="G1" s="196"/>
      <c r="H1" s="196"/>
      <c r="I1" s="196"/>
      <c r="J1" s="196"/>
      <c r="K1" s="196"/>
      <c r="L1" s="196"/>
      <c r="M1" s="196"/>
      <c r="N1" s="196"/>
      <c r="O1" s="196"/>
      <c r="P1" s="196"/>
      <c r="Q1" s="196"/>
      <c r="R1" s="196"/>
      <c r="S1" s="196"/>
      <c r="T1" s="196"/>
      <c r="U1" s="196"/>
      <c r="V1" s="196"/>
      <c r="W1" s="196"/>
      <c r="X1" s="80"/>
      <c r="Y1" s="80"/>
      <c r="Z1" s="80"/>
      <c r="AA1" s="80"/>
      <c r="AB1" s="80"/>
      <c r="AC1" s="80"/>
      <c r="AD1" s="80"/>
      <c r="AE1" s="80"/>
      <c r="AF1" s="80"/>
      <c r="AG1" s="80"/>
      <c r="AH1" s="80"/>
      <c r="AI1" s="80"/>
      <c r="AJ1" s="81" t="s">
        <v>26</v>
      </c>
      <c r="AK1" s="82"/>
      <c r="AL1" s="83" t="s">
        <v>865</v>
      </c>
      <c r="AM1" s="188" t="s">
        <v>23</v>
      </c>
      <c r="AN1" s="79"/>
      <c r="AO1" s="79"/>
      <c r="AP1" s="83"/>
      <c r="AQ1" s="84" t="s">
        <v>109</v>
      </c>
    </row>
    <row r="2" spans="1:43" ht="15">
      <c r="A2" s="172"/>
      <c r="B2" s="85" t="s">
        <v>13</v>
      </c>
      <c r="C2" s="86"/>
      <c r="D2" s="86"/>
      <c r="E2" s="86"/>
      <c r="F2" s="86"/>
      <c r="G2" s="86"/>
      <c r="H2" s="86"/>
      <c r="I2" s="86"/>
      <c r="J2" s="87"/>
      <c r="K2" s="86"/>
      <c r="L2" s="86"/>
      <c r="M2" s="86"/>
      <c r="N2" s="86"/>
      <c r="O2" s="86"/>
      <c r="P2" s="86"/>
      <c r="Q2" s="86"/>
      <c r="R2" s="86"/>
      <c r="S2" s="87"/>
      <c r="T2" s="86"/>
      <c r="U2" s="86"/>
      <c r="V2" s="86"/>
      <c r="W2" s="86"/>
      <c r="X2" s="86"/>
      <c r="Y2" s="86"/>
      <c r="Z2" s="86"/>
      <c r="AA2" s="86"/>
      <c r="AB2" s="87"/>
      <c r="AC2" s="86"/>
      <c r="AD2" s="86"/>
      <c r="AE2" s="86"/>
      <c r="AF2" s="86"/>
      <c r="AG2" s="86"/>
      <c r="AH2" s="86"/>
      <c r="AI2" s="86"/>
      <c r="AJ2" s="88" t="s">
        <v>664</v>
      </c>
      <c r="AK2" s="89"/>
      <c r="AL2" s="90">
        <v>1</v>
      </c>
      <c r="AM2" s="91">
        <v>128</v>
      </c>
      <c r="AN2" s="92">
        <v>0</v>
      </c>
      <c r="AO2" s="92">
        <v>0</v>
      </c>
      <c r="AP2" s="93">
        <v>0</v>
      </c>
      <c r="AQ2" s="75">
        <v>2147483646</v>
      </c>
    </row>
    <row r="3" spans="1:43" ht="15">
      <c r="A3" s="173"/>
      <c r="B3" s="197" t="s">
        <v>14</v>
      </c>
      <c r="C3" s="198"/>
      <c r="D3" s="94"/>
      <c r="E3" s="94"/>
      <c r="F3" s="94"/>
      <c r="G3" s="94"/>
      <c r="H3" s="94"/>
      <c r="I3" s="94"/>
      <c r="J3" s="95"/>
      <c r="K3" s="94"/>
      <c r="L3" s="94"/>
      <c r="M3" s="94"/>
      <c r="N3" s="94"/>
      <c r="O3" s="94"/>
      <c r="P3" s="94"/>
      <c r="Q3" s="94"/>
      <c r="R3" s="94"/>
      <c r="S3" s="95"/>
      <c r="T3" s="94"/>
      <c r="U3" s="94"/>
      <c r="V3" s="94"/>
      <c r="W3" s="94"/>
      <c r="X3" s="94"/>
      <c r="Y3" s="94"/>
      <c r="Z3" s="94"/>
      <c r="AA3" s="94"/>
      <c r="AB3" s="95"/>
      <c r="AC3" s="94"/>
      <c r="AD3" s="94"/>
      <c r="AE3" s="94"/>
      <c r="AF3" s="94"/>
      <c r="AG3" s="94"/>
      <c r="AH3" s="94"/>
      <c r="AI3" s="94"/>
      <c r="AJ3" s="96" t="s">
        <v>663</v>
      </c>
      <c r="AK3" s="97"/>
      <c r="AL3" s="98">
        <v>2</v>
      </c>
      <c r="AM3" s="99">
        <v>192</v>
      </c>
      <c r="AN3" s="100">
        <v>0</v>
      </c>
      <c r="AO3" s="100">
        <v>0</v>
      </c>
      <c r="AP3" s="101">
        <v>0</v>
      </c>
      <c r="AQ3" s="76">
        <v>1073741822</v>
      </c>
    </row>
    <row r="4" spans="1:43" ht="15">
      <c r="A4" s="173"/>
      <c r="B4" s="197" t="s">
        <v>15</v>
      </c>
      <c r="C4" s="198"/>
      <c r="D4" s="102"/>
      <c r="E4" s="94"/>
      <c r="F4" s="94"/>
      <c r="G4" s="94"/>
      <c r="H4" s="94"/>
      <c r="I4" s="94"/>
      <c r="J4" s="95"/>
      <c r="K4" s="94"/>
      <c r="L4" s="94"/>
      <c r="M4" s="94"/>
      <c r="N4" s="94"/>
      <c r="O4" s="94"/>
      <c r="P4" s="94"/>
      <c r="Q4" s="94"/>
      <c r="R4" s="94"/>
      <c r="S4" s="95"/>
      <c r="T4" s="94"/>
      <c r="U4" s="94"/>
      <c r="V4" s="94"/>
      <c r="W4" s="94"/>
      <c r="X4" s="94"/>
      <c r="Y4" s="94"/>
      <c r="Z4" s="94"/>
      <c r="AA4" s="94"/>
      <c r="AB4" s="95"/>
      <c r="AC4" s="94"/>
      <c r="AD4" s="94"/>
      <c r="AE4" s="94"/>
      <c r="AF4" s="94"/>
      <c r="AG4" s="94"/>
      <c r="AH4" s="94"/>
      <c r="AI4" s="94"/>
      <c r="AJ4" s="96" t="s">
        <v>656</v>
      </c>
      <c r="AK4" s="97"/>
      <c r="AL4" s="98">
        <v>3</v>
      </c>
      <c r="AM4" s="99">
        <v>224</v>
      </c>
      <c r="AN4" s="100">
        <v>0</v>
      </c>
      <c r="AO4" s="100">
        <v>0</v>
      </c>
      <c r="AP4" s="101">
        <v>0</v>
      </c>
      <c r="AQ4" s="76">
        <v>536870910</v>
      </c>
    </row>
    <row r="5" spans="1:43" ht="15">
      <c r="A5" s="173"/>
      <c r="B5" s="197" t="s">
        <v>16</v>
      </c>
      <c r="C5" s="198"/>
      <c r="D5" s="102"/>
      <c r="E5" s="102"/>
      <c r="F5" s="94"/>
      <c r="G5" s="94"/>
      <c r="H5" s="94"/>
      <c r="I5" s="94"/>
      <c r="J5" s="95"/>
      <c r="K5" s="94"/>
      <c r="L5" s="94"/>
      <c r="M5" s="94"/>
      <c r="N5" s="94"/>
      <c r="O5" s="94"/>
      <c r="P5" s="94"/>
      <c r="Q5" s="94"/>
      <c r="R5" s="94"/>
      <c r="S5" s="95"/>
      <c r="T5" s="94"/>
      <c r="U5" s="94"/>
      <c r="V5" s="94"/>
      <c r="W5" s="94"/>
      <c r="X5" s="94"/>
      <c r="Y5" s="94"/>
      <c r="Z5" s="94"/>
      <c r="AA5" s="94"/>
      <c r="AB5" s="95"/>
      <c r="AC5" s="94"/>
      <c r="AD5" s="94"/>
      <c r="AE5" s="94"/>
      <c r="AF5" s="94"/>
      <c r="AG5" s="94"/>
      <c r="AH5" s="94"/>
      <c r="AI5" s="94"/>
      <c r="AJ5" s="96" t="s">
        <v>655</v>
      </c>
      <c r="AK5" s="97"/>
      <c r="AL5" s="98">
        <v>4</v>
      </c>
      <c r="AM5" s="99">
        <v>240</v>
      </c>
      <c r="AN5" s="100">
        <v>0</v>
      </c>
      <c r="AO5" s="100">
        <v>0</v>
      </c>
      <c r="AP5" s="101">
        <v>0</v>
      </c>
      <c r="AQ5" s="76">
        <v>268435454</v>
      </c>
    </row>
    <row r="6" spans="1:43" ht="15">
      <c r="A6" s="173"/>
      <c r="B6" s="197" t="s">
        <v>17</v>
      </c>
      <c r="C6" s="198"/>
      <c r="D6" s="102"/>
      <c r="E6" s="102"/>
      <c r="F6" s="102"/>
      <c r="G6" s="94"/>
      <c r="H6" s="94"/>
      <c r="I6" s="94"/>
      <c r="J6" s="95"/>
      <c r="K6" s="94"/>
      <c r="L6" s="94"/>
      <c r="M6" s="94"/>
      <c r="N6" s="94"/>
      <c r="O6" s="94"/>
      <c r="P6" s="94"/>
      <c r="Q6" s="94"/>
      <c r="R6" s="94"/>
      <c r="S6" s="95"/>
      <c r="T6" s="94"/>
      <c r="U6" s="94"/>
      <c r="V6" s="94"/>
      <c r="W6" s="94"/>
      <c r="X6" s="94"/>
      <c r="Y6" s="94"/>
      <c r="Z6" s="94"/>
      <c r="AA6" s="94"/>
      <c r="AB6" s="95"/>
      <c r="AC6" s="94"/>
      <c r="AD6" s="94"/>
      <c r="AE6" s="94"/>
      <c r="AF6" s="94"/>
      <c r="AG6" s="94"/>
      <c r="AH6" s="94"/>
      <c r="AI6" s="94"/>
      <c r="AJ6" s="96" t="s">
        <v>654</v>
      </c>
      <c r="AK6" s="97"/>
      <c r="AL6" s="98">
        <v>5</v>
      </c>
      <c r="AM6" s="99">
        <v>248</v>
      </c>
      <c r="AN6" s="100">
        <v>0</v>
      </c>
      <c r="AO6" s="100">
        <v>0</v>
      </c>
      <c r="AP6" s="101">
        <v>0</v>
      </c>
      <c r="AQ6" s="76">
        <v>134217726</v>
      </c>
    </row>
    <row r="7" spans="1:43" ht="15">
      <c r="A7" s="173"/>
      <c r="B7" s="197" t="s">
        <v>18</v>
      </c>
      <c r="C7" s="198"/>
      <c r="D7" s="102"/>
      <c r="E7" s="102"/>
      <c r="F7" s="102"/>
      <c r="G7" s="102"/>
      <c r="H7" s="94"/>
      <c r="I7" s="94"/>
      <c r="J7" s="95"/>
      <c r="K7" s="94"/>
      <c r="L7" s="94"/>
      <c r="M7" s="94"/>
      <c r="N7" s="94"/>
      <c r="O7" s="94"/>
      <c r="P7" s="94"/>
      <c r="Q7" s="94"/>
      <c r="R7" s="94"/>
      <c r="S7" s="95"/>
      <c r="T7" s="94"/>
      <c r="U7" s="94"/>
      <c r="V7" s="94"/>
      <c r="W7" s="94"/>
      <c r="X7" s="94"/>
      <c r="Y7" s="94"/>
      <c r="Z7" s="94"/>
      <c r="AA7" s="94"/>
      <c r="AB7" s="95"/>
      <c r="AC7" s="94"/>
      <c r="AD7" s="94"/>
      <c r="AE7" s="94"/>
      <c r="AF7" s="94"/>
      <c r="AG7" s="94"/>
      <c r="AH7" s="94"/>
      <c r="AI7" s="94"/>
      <c r="AJ7" s="96" t="s">
        <v>653</v>
      </c>
      <c r="AK7" s="97"/>
      <c r="AL7" s="98">
        <v>6</v>
      </c>
      <c r="AM7" s="99">
        <v>252</v>
      </c>
      <c r="AN7" s="100">
        <v>0</v>
      </c>
      <c r="AO7" s="100">
        <v>0</v>
      </c>
      <c r="AP7" s="101">
        <v>0</v>
      </c>
      <c r="AQ7" s="76">
        <v>67108862</v>
      </c>
    </row>
    <row r="8" spans="1:43" ht="15">
      <c r="A8" s="173"/>
      <c r="B8" s="197" t="s">
        <v>19</v>
      </c>
      <c r="C8" s="198"/>
      <c r="D8" s="102"/>
      <c r="E8" s="102"/>
      <c r="F8" s="102"/>
      <c r="G8" s="102"/>
      <c r="H8" s="102"/>
      <c r="I8" s="94"/>
      <c r="J8" s="95"/>
      <c r="K8" s="94"/>
      <c r="L8" s="94"/>
      <c r="M8" s="94"/>
      <c r="N8" s="94"/>
      <c r="O8" s="94"/>
      <c r="P8" s="94"/>
      <c r="Q8" s="94"/>
      <c r="R8" s="94"/>
      <c r="S8" s="95"/>
      <c r="T8" s="94"/>
      <c r="U8" s="94"/>
      <c r="V8" s="94"/>
      <c r="W8" s="94"/>
      <c r="X8" s="94"/>
      <c r="Y8" s="94"/>
      <c r="Z8" s="94"/>
      <c r="AA8" s="94"/>
      <c r="AB8" s="95"/>
      <c r="AC8" s="94"/>
      <c r="AD8" s="94"/>
      <c r="AE8" s="94"/>
      <c r="AF8" s="94"/>
      <c r="AG8" s="94"/>
      <c r="AH8" s="94"/>
      <c r="AI8" s="94"/>
      <c r="AJ8" s="96" t="s">
        <v>652</v>
      </c>
      <c r="AK8" s="97"/>
      <c r="AL8" s="98">
        <v>7</v>
      </c>
      <c r="AM8" s="99">
        <v>254</v>
      </c>
      <c r="AN8" s="100">
        <v>0</v>
      </c>
      <c r="AO8" s="100">
        <v>0</v>
      </c>
      <c r="AP8" s="101">
        <v>0</v>
      </c>
      <c r="AQ8" s="76">
        <v>33554430</v>
      </c>
    </row>
    <row r="9" spans="1:43" ht="15">
      <c r="A9" s="174"/>
      <c r="B9" s="199" t="s">
        <v>20</v>
      </c>
      <c r="C9" s="200"/>
      <c r="D9" s="103"/>
      <c r="E9" s="103"/>
      <c r="F9" s="103"/>
      <c r="G9" s="103"/>
      <c r="H9" s="103"/>
      <c r="I9" s="103"/>
      <c r="J9" s="104"/>
      <c r="K9" s="105"/>
      <c r="L9" s="105"/>
      <c r="M9" s="105"/>
      <c r="N9" s="105"/>
      <c r="O9" s="105"/>
      <c r="P9" s="105"/>
      <c r="Q9" s="105"/>
      <c r="R9" s="105"/>
      <c r="S9" s="104"/>
      <c r="T9" s="105"/>
      <c r="U9" s="105"/>
      <c r="V9" s="105"/>
      <c r="W9" s="105"/>
      <c r="X9" s="105"/>
      <c r="Y9" s="105"/>
      <c r="Z9" s="105"/>
      <c r="AA9" s="105"/>
      <c r="AB9" s="104"/>
      <c r="AC9" s="105"/>
      <c r="AD9" s="105"/>
      <c r="AE9" s="105"/>
      <c r="AF9" s="105"/>
      <c r="AG9" s="105"/>
      <c r="AH9" s="105"/>
      <c r="AI9" s="105"/>
      <c r="AJ9" s="106" t="s">
        <v>651</v>
      </c>
      <c r="AK9" s="107"/>
      <c r="AL9" s="108">
        <v>8</v>
      </c>
      <c r="AM9" s="109">
        <v>255</v>
      </c>
      <c r="AN9" s="110">
        <v>0</v>
      </c>
      <c r="AO9" s="110">
        <v>0</v>
      </c>
      <c r="AP9" s="111">
        <v>0</v>
      </c>
      <c r="AQ9" s="77">
        <v>16777214</v>
      </c>
    </row>
    <row r="10" spans="1:43" ht="15">
      <c r="A10" s="112"/>
      <c r="B10" s="201" t="s">
        <v>21</v>
      </c>
      <c r="C10" s="202"/>
      <c r="D10" s="113"/>
      <c r="E10" s="113"/>
      <c r="F10" s="113"/>
      <c r="G10" s="113"/>
      <c r="H10" s="113"/>
      <c r="I10" s="113"/>
      <c r="J10" s="87"/>
      <c r="K10" s="113"/>
      <c r="L10" s="86"/>
      <c r="M10" s="86"/>
      <c r="N10" s="86"/>
      <c r="O10" s="86"/>
      <c r="P10" s="86"/>
      <c r="Q10" s="86"/>
      <c r="R10" s="86"/>
      <c r="S10" s="87"/>
      <c r="T10" s="86"/>
      <c r="U10" s="86"/>
      <c r="V10" s="86"/>
      <c r="W10" s="86"/>
      <c r="X10" s="86"/>
      <c r="Y10" s="86"/>
      <c r="Z10" s="86"/>
      <c r="AA10" s="86"/>
      <c r="AB10" s="87"/>
      <c r="AC10" s="86"/>
      <c r="AD10" s="86"/>
      <c r="AE10" s="86"/>
      <c r="AF10" s="86"/>
      <c r="AG10" s="86"/>
      <c r="AH10" s="86"/>
      <c r="AI10" s="86"/>
      <c r="AJ10" s="88" t="s">
        <v>650</v>
      </c>
      <c r="AK10" s="89"/>
      <c r="AL10" s="114">
        <v>9</v>
      </c>
      <c r="AM10" s="115">
        <v>255</v>
      </c>
      <c r="AN10" s="116">
        <v>128</v>
      </c>
      <c r="AO10" s="116">
        <v>0</v>
      </c>
      <c r="AP10" s="117">
        <v>0</v>
      </c>
      <c r="AQ10" s="67">
        <v>8388606</v>
      </c>
    </row>
    <row r="11" spans="1:43" ht="15">
      <c r="A11" s="118"/>
      <c r="B11" s="197" t="s">
        <v>796</v>
      </c>
      <c r="C11" s="198"/>
      <c r="D11" s="198"/>
      <c r="E11" s="102"/>
      <c r="F11" s="102"/>
      <c r="G11" s="102"/>
      <c r="H11" s="102"/>
      <c r="I11" s="102"/>
      <c r="J11" s="95"/>
      <c r="K11" s="102"/>
      <c r="L11" s="102"/>
      <c r="M11" s="94"/>
      <c r="N11" s="94"/>
      <c r="O11" s="94"/>
      <c r="P11" s="94"/>
      <c r="Q11" s="94"/>
      <c r="R11" s="94"/>
      <c r="S11" s="95"/>
      <c r="T11" s="94"/>
      <c r="U11" s="94"/>
      <c r="V11" s="94"/>
      <c r="W11" s="94"/>
      <c r="X11" s="94"/>
      <c r="Y11" s="94"/>
      <c r="Z11" s="94"/>
      <c r="AA11" s="94"/>
      <c r="AB11" s="95"/>
      <c r="AC11" s="94"/>
      <c r="AD11" s="94"/>
      <c r="AE11" s="94"/>
      <c r="AF11" s="94"/>
      <c r="AG11" s="94"/>
      <c r="AH11" s="94"/>
      <c r="AI11" s="94"/>
      <c r="AJ11" s="96" t="s">
        <v>649</v>
      </c>
      <c r="AK11" s="97"/>
      <c r="AL11" s="119">
        <v>10</v>
      </c>
      <c r="AM11" s="120">
        <v>255</v>
      </c>
      <c r="AN11" s="121">
        <v>192</v>
      </c>
      <c r="AO11" s="121">
        <v>0</v>
      </c>
      <c r="AP11" s="122">
        <v>0</v>
      </c>
      <c r="AQ11" s="60">
        <v>4194302</v>
      </c>
    </row>
    <row r="12" spans="1:43" ht="15">
      <c r="A12" s="118"/>
      <c r="B12" s="197" t="s">
        <v>797</v>
      </c>
      <c r="C12" s="198"/>
      <c r="D12" s="198"/>
      <c r="E12" s="102"/>
      <c r="F12" s="102"/>
      <c r="G12" s="102"/>
      <c r="H12" s="102"/>
      <c r="I12" s="102"/>
      <c r="J12" s="95"/>
      <c r="K12" s="102"/>
      <c r="L12" s="102"/>
      <c r="M12" s="102"/>
      <c r="N12" s="94"/>
      <c r="O12" s="94"/>
      <c r="P12" s="94"/>
      <c r="Q12" s="94"/>
      <c r="R12" s="94"/>
      <c r="S12" s="95"/>
      <c r="T12" s="94"/>
      <c r="U12" s="94"/>
      <c r="V12" s="94"/>
      <c r="W12" s="94"/>
      <c r="X12" s="94"/>
      <c r="Y12" s="94"/>
      <c r="Z12" s="94"/>
      <c r="AA12" s="94"/>
      <c r="AB12" s="95"/>
      <c r="AC12" s="94"/>
      <c r="AD12" s="94"/>
      <c r="AE12" s="94"/>
      <c r="AF12" s="94"/>
      <c r="AG12" s="94"/>
      <c r="AH12" s="94"/>
      <c r="AI12" s="94"/>
      <c r="AJ12" s="96" t="s">
        <v>648</v>
      </c>
      <c r="AK12" s="97"/>
      <c r="AL12" s="119">
        <v>11</v>
      </c>
      <c r="AM12" s="120">
        <v>255</v>
      </c>
      <c r="AN12" s="121">
        <v>224</v>
      </c>
      <c r="AO12" s="121">
        <v>0</v>
      </c>
      <c r="AP12" s="122">
        <v>0</v>
      </c>
      <c r="AQ12" s="60">
        <v>2097150</v>
      </c>
    </row>
    <row r="13" spans="1:43" ht="15">
      <c r="A13" s="118"/>
      <c r="B13" s="197" t="s">
        <v>798</v>
      </c>
      <c r="C13" s="198"/>
      <c r="D13" s="198"/>
      <c r="E13" s="102"/>
      <c r="F13" s="102"/>
      <c r="G13" s="102"/>
      <c r="H13" s="102"/>
      <c r="I13" s="102"/>
      <c r="J13" s="95"/>
      <c r="K13" s="102"/>
      <c r="L13" s="102"/>
      <c r="M13" s="102"/>
      <c r="N13" s="102"/>
      <c r="O13" s="94"/>
      <c r="P13" s="94"/>
      <c r="Q13" s="94"/>
      <c r="R13" s="94"/>
      <c r="S13" s="95"/>
      <c r="T13" s="94"/>
      <c r="U13" s="94"/>
      <c r="V13" s="94"/>
      <c r="W13" s="94"/>
      <c r="X13" s="94"/>
      <c r="Y13" s="94"/>
      <c r="Z13" s="94"/>
      <c r="AA13" s="94"/>
      <c r="AB13" s="95"/>
      <c r="AC13" s="94"/>
      <c r="AD13" s="94"/>
      <c r="AE13" s="94"/>
      <c r="AF13" s="94"/>
      <c r="AG13" s="94"/>
      <c r="AH13" s="94"/>
      <c r="AI13" s="94"/>
      <c r="AJ13" s="96" t="s">
        <v>647</v>
      </c>
      <c r="AK13" s="97"/>
      <c r="AL13" s="119">
        <v>12</v>
      </c>
      <c r="AM13" s="120">
        <v>255</v>
      </c>
      <c r="AN13" s="121">
        <v>240</v>
      </c>
      <c r="AO13" s="121">
        <v>0</v>
      </c>
      <c r="AP13" s="122">
        <v>0</v>
      </c>
      <c r="AQ13" s="60">
        <v>1048574</v>
      </c>
    </row>
    <row r="14" spans="1:43" ht="15">
      <c r="A14" s="118"/>
      <c r="B14" s="197" t="s">
        <v>799</v>
      </c>
      <c r="C14" s="198"/>
      <c r="D14" s="198"/>
      <c r="E14" s="102"/>
      <c r="F14" s="102"/>
      <c r="G14" s="102"/>
      <c r="H14" s="102"/>
      <c r="I14" s="102"/>
      <c r="J14" s="95"/>
      <c r="K14" s="102"/>
      <c r="L14" s="102"/>
      <c r="M14" s="102"/>
      <c r="N14" s="102"/>
      <c r="O14" s="102"/>
      <c r="P14" s="94"/>
      <c r="Q14" s="94"/>
      <c r="R14" s="94"/>
      <c r="S14" s="95"/>
      <c r="T14" s="94"/>
      <c r="U14" s="94"/>
      <c r="V14" s="94"/>
      <c r="W14" s="94"/>
      <c r="X14" s="94"/>
      <c r="Y14" s="94"/>
      <c r="Z14" s="94"/>
      <c r="AA14" s="94"/>
      <c r="AB14" s="95"/>
      <c r="AC14" s="94"/>
      <c r="AD14" s="94"/>
      <c r="AE14" s="94"/>
      <c r="AF14" s="94"/>
      <c r="AG14" s="94"/>
      <c r="AH14" s="94"/>
      <c r="AI14" s="94"/>
      <c r="AJ14" s="96" t="s">
        <v>805</v>
      </c>
      <c r="AK14" s="97"/>
      <c r="AL14" s="119">
        <v>13</v>
      </c>
      <c r="AM14" s="120">
        <v>255</v>
      </c>
      <c r="AN14" s="121">
        <v>248</v>
      </c>
      <c r="AO14" s="121">
        <v>0</v>
      </c>
      <c r="AP14" s="122">
        <v>0</v>
      </c>
      <c r="AQ14" s="60">
        <v>524286</v>
      </c>
    </row>
    <row r="15" spans="1:43" ht="15">
      <c r="A15" s="118"/>
      <c r="B15" s="197" t="s">
        <v>800</v>
      </c>
      <c r="C15" s="198"/>
      <c r="D15" s="198"/>
      <c r="E15" s="102"/>
      <c r="F15" s="102"/>
      <c r="G15" s="102"/>
      <c r="H15" s="102"/>
      <c r="I15" s="102"/>
      <c r="J15" s="95"/>
      <c r="K15" s="102"/>
      <c r="L15" s="102"/>
      <c r="M15" s="102"/>
      <c r="N15" s="102"/>
      <c r="O15" s="102"/>
      <c r="P15" s="102"/>
      <c r="Q15" s="94"/>
      <c r="R15" s="94"/>
      <c r="S15" s="95"/>
      <c r="T15" s="94"/>
      <c r="U15" s="94"/>
      <c r="V15" s="94"/>
      <c r="W15" s="94"/>
      <c r="X15" s="94"/>
      <c r="Y15" s="94"/>
      <c r="Z15" s="94"/>
      <c r="AA15" s="94"/>
      <c r="AB15" s="95"/>
      <c r="AC15" s="94"/>
      <c r="AD15" s="94"/>
      <c r="AE15" s="94"/>
      <c r="AF15" s="94"/>
      <c r="AG15" s="94"/>
      <c r="AH15" s="94"/>
      <c r="AI15" s="94"/>
      <c r="AJ15" s="96" t="s">
        <v>804</v>
      </c>
      <c r="AK15" s="97"/>
      <c r="AL15" s="119">
        <v>14</v>
      </c>
      <c r="AM15" s="120">
        <v>255</v>
      </c>
      <c r="AN15" s="121">
        <v>252</v>
      </c>
      <c r="AO15" s="121">
        <v>0</v>
      </c>
      <c r="AP15" s="122">
        <v>0</v>
      </c>
      <c r="AQ15" s="60">
        <v>262142</v>
      </c>
    </row>
    <row r="16" spans="1:43" ht="15">
      <c r="A16" s="118"/>
      <c r="B16" s="197" t="s">
        <v>801</v>
      </c>
      <c r="C16" s="198"/>
      <c r="D16" s="198"/>
      <c r="E16" s="102"/>
      <c r="F16" s="102"/>
      <c r="G16" s="102"/>
      <c r="H16" s="102"/>
      <c r="I16" s="102"/>
      <c r="J16" s="95"/>
      <c r="K16" s="102"/>
      <c r="L16" s="102"/>
      <c r="M16" s="102"/>
      <c r="N16" s="102"/>
      <c r="O16" s="102"/>
      <c r="P16" s="102"/>
      <c r="Q16" s="102"/>
      <c r="R16" s="94"/>
      <c r="S16" s="95"/>
      <c r="T16" s="94"/>
      <c r="U16" s="94"/>
      <c r="V16" s="94"/>
      <c r="W16" s="94"/>
      <c r="X16" s="94"/>
      <c r="Y16" s="94"/>
      <c r="Z16" s="94"/>
      <c r="AA16" s="94"/>
      <c r="AB16" s="95"/>
      <c r="AC16" s="94"/>
      <c r="AD16" s="94"/>
      <c r="AE16" s="94"/>
      <c r="AF16" s="94"/>
      <c r="AG16" s="94"/>
      <c r="AH16" s="94"/>
      <c r="AI16" s="94"/>
      <c r="AJ16" s="96" t="s">
        <v>803</v>
      </c>
      <c r="AK16" s="97"/>
      <c r="AL16" s="119">
        <v>15</v>
      </c>
      <c r="AM16" s="120">
        <v>255</v>
      </c>
      <c r="AN16" s="121">
        <v>254</v>
      </c>
      <c r="AO16" s="121">
        <v>0</v>
      </c>
      <c r="AP16" s="122">
        <v>0</v>
      </c>
      <c r="AQ16" s="60">
        <v>131070</v>
      </c>
    </row>
    <row r="17" spans="1:43" ht="15">
      <c r="A17" s="123"/>
      <c r="B17" s="203" t="s">
        <v>802</v>
      </c>
      <c r="C17" s="204"/>
      <c r="D17" s="204"/>
      <c r="E17" s="124"/>
      <c r="F17" s="124"/>
      <c r="G17" s="124"/>
      <c r="H17" s="124"/>
      <c r="I17" s="124"/>
      <c r="J17" s="125"/>
      <c r="K17" s="124"/>
      <c r="L17" s="124"/>
      <c r="M17" s="124"/>
      <c r="N17" s="124"/>
      <c r="O17" s="124"/>
      <c r="P17" s="124"/>
      <c r="Q17" s="124"/>
      <c r="R17" s="124"/>
      <c r="S17" s="125"/>
      <c r="T17" s="126"/>
      <c r="U17" s="126"/>
      <c r="V17" s="126"/>
      <c r="W17" s="126"/>
      <c r="X17" s="126"/>
      <c r="Y17" s="126"/>
      <c r="Z17" s="126"/>
      <c r="AA17" s="126"/>
      <c r="AB17" s="125"/>
      <c r="AC17" s="126"/>
      <c r="AD17" s="126"/>
      <c r="AE17" s="126"/>
      <c r="AF17" s="126"/>
      <c r="AG17" s="126"/>
      <c r="AH17" s="126"/>
      <c r="AI17" s="126"/>
      <c r="AJ17" s="127" t="s">
        <v>802</v>
      </c>
      <c r="AK17" s="128"/>
      <c r="AL17" s="129">
        <v>16</v>
      </c>
      <c r="AM17" s="130">
        <v>255</v>
      </c>
      <c r="AN17" s="131">
        <v>255</v>
      </c>
      <c r="AO17" s="131">
        <v>0</v>
      </c>
      <c r="AP17" s="132">
        <v>0</v>
      </c>
      <c r="AQ17" s="68">
        <v>65534</v>
      </c>
    </row>
    <row r="18" spans="1:43" ht="15">
      <c r="A18" s="133"/>
      <c r="B18" s="205" t="s">
        <v>803</v>
      </c>
      <c r="C18" s="206"/>
      <c r="D18" s="206"/>
      <c r="E18" s="134"/>
      <c r="F18" s="134"/>
      <c r="G18" s="134"/>
      <c r="H18" s="134"/>
      <c r="I18" s="134"/>
      <c r="J18" s="135"/>
      <c r="K18" s="134"/>
      <c r="L18" s="134"/>
      <c r="M18" s="134"/>
      <c r="N18" s="134"/>
      <c r="O18" s="134"/>
      <c r="P18" s="134"/>
      <c r="Q18" s="134"/>
      <c r="R18" s="134"/>
      <c r="S18" s="135"/>
      <c r="T18" s="134"/>
      <c r="U18" s="136"/>
      <c r="V18" s="136"/>
      <c r="W18" s="136"/>
      <c r="X18" s="136"/>
      <c r="Y18" s="136"/>
      <c r="Z18" s="136"/>
      <c r="AA18" s="136"/>
      <c r="AB18" s="135"/>
      <c r="AC18" s="136"/>
      <c r="AD18" s="136"/>
      <c r="AE18" s="136"/>
      <c r="AF18" s="136"/>
      <c r="AG18" s="136"/>
      <c r="AH18" s="136"/>
      <c r="AI18" s="136"/>
      <c r="AJ18" s="137" t="s">
        <v>801</v>
      </c>
      <c r="AK18" s="138"/>
      <c r="AL18" s="139">
        <v>17</v>
      </c>
      <c r="AM18" s="140">
        <v>255</v>
      </c>
      <c r="AN18" s="141">
        <v>255</v>
      </c>
      <c r="AO18" s="141">
        <v>128</v>
      </c>
      <c r="AP18" s="142">
        <v>0</v>
      </c>
      <c r="AQ18" s="65">
        <v>32766</v>
      </c>
    </row>
    <row r="19" spans="1:43" ht="15">
      <c r="A19" s="143"/>
      <c r="B19" s="197" t="s">
        <v>804</v>
      </c>
      <c r="C19" s="198"/>
      <c r="D19" s="198"/>
      <c r="E19" s="102"/>
      <c r="F19" s="102"/>
      <c r="G19" s="102"/>
      <c r="H19" s="102"/>
      <c r="I19" s="102"/>
      <c r="J19" s="95"/>
      <c r="K19" s="102"/>
      <c r="L19" s="102"/>
      <c r="M19" s="102"/>
      <c r="N19" s="102"/>
      <c r="O19" s="102"/>
      <c r="P19" s="102"/>
      <c r="Q19" s="102"/>
      <c r="R19" s="102"/>
      <c r="S19" s="95"/>
      <c r="T19" s="102"/>
      <c r="U19" s="102"/>
      <c r="V19" s="94"/>
      <c r="W19" s="94"/>
      <c r="X19" s="94"/>
      <c r="Y19" s="94"/>
      <c r="Z19" s="94"/>
      <c r="AA19" s="94"/>
      <c r="AB19" s="95"/>
      <c r="AC19" s="94"/>
      <c r="AD19" s="94"/>
      <c r="AE19" s="94"/>
      <c r="AF19" s="94"/>
      <c r="AG19" s="94"/>
      <c r="AH19" s="94"/>
      <c r="AI19" s="94"/>
      <c r="AJ19" s="96" t="s">
        <v>800</v>
      </c>
      <c r="AK19" s="97"/>
      <c r="AL19" s="144">
        <v>18</v>
      </c>
      <c r="AM19" s="145">
        <v>255</v>
      </c>
      <c r="AN19" s="146">
        <v>255</v>
      </c>
      <c r="AO19" s="146">
        <v>192</v>
      </c>
      <c r="AP19" s="147">
        <v>0</v>
      </c>
      <c r="AQ19" s="61">
        <v>16382</v>
      </c>
    </row>
    <row r="20" spans="1:43" ht="15">
      <c r="A20" s="143"/>
      <c r="B20" s="197" t="s">
        <v>805</v>
      </c>
      <c r="C20" s="198"/>
      <c r="D20" s="198"/>
      <c r="E20" s="102"/>
      <c r="F20" s="102"/>
      <c r="G20" s="102"/>
      <c r="H20" s="102"/>
      <c r="I20" s="102"/>
      <c r="J20" s="95"/>
      <c r="K20" s="102"/>
      <c r="L20" s="102"/>
      <c r="M20" s="102"/>
      <c r="N20" s="102"/>
      <c r="O20" s="102"/>
      <c r="P20" s="102"/>
      <c r="Q20" s="102"/>
      <c r="R20" s="102"/>
      <c r="S20" s="95"/>
      <c r="T20" s="102"/>
      <c r="U20" s="102"/>
      <c r="V20" s="102"/>
      <c r="W20" s="94"/>
      <c r="X20" s="94"/>
      <c r="Y20" s="94"/>
      <c r="Z20" s="94"/>
      <c r="AA20" s="94"/>
      <c r="AB20" s="95"/>
      <c r="AC20" s="94"/>
      <c r="AD20" s="94"/>
      <c r="AE20" s="94"/>
      <c r="AF20" s="94"/>
      <c r="AG20" s="94"/>
      <c r="AH20" s="94"/>
      <c r="AI20" s="94"/>
      <c r="AJ20" s="96" t="s">
        <v>799</v>
      </c>
      <c r="AK20" s="97"/>
      <c r="AL20" s="144">
        <v>19</v>
      </c>
      <c r="AM20" s="145">
        <v>255</v>
      </c>
      <c r="AN20" s="146">
        <v>255</v>
      </c>
      <c r="AO20" s="146">
        <v>224</v>
      </c>
      <c r="AP20" s="147">
        <v>0</v>
      </c>
      <c r="AQ20" s="61">
        <v>8190</v>
      </c>
    </row>
    <row r="21" spans="1:43" ht="15">
      <c r="A21" s="143"/>
      <c r="B21" s="197" t="s">
        <v>647</v>
      </c>
      <c r="C21" s="198"/>
      <c r="D21" s="198"/>
      <c r="E21" s="102"/>
      <c r="F21" s="102"/>
      <c r="G21" s="102"/>
      <c r="H21" s="102"/>
      <c r="I21" s="102"/>
      <c r="J21" s="95"/>
      <c r="K21" s="102"/>
      <c r="L21" s="102"/>
      <c r="M21" s="102"/>
      <c r="N21" s="102"/>
      <c r="O21" s="102"/>
      <c r="P21" s="102"/>
      <c r="Q21" s="102"/>
      <c r="R21" s="102"/>
      <c r="S21" s="95"/>
      <c r="T21" s="102"/>
      <c r="U21" s="102"/>
      <c r="V21" s="102"/>
      <c r="W21" s="102"/>
      <c r="X21" s="94"/>
      <c r="Y21" s="94"/>
      <c r="Z21" s="94"/>
      <c r="AA21" s="94"/>
      <c r="AB21" s="95"/>
      <c r="AC21" s="94"/>
      <c r="AD21" s="94"/>
      <c r="AE21" s="94"/>
      <c r="AF21" s="94"/>
      <c r="AG21" s="94"/>
      <c r="AH21" s="94"/>
      <c r="AI21" s="94"/>
      <c r="AJ21" s="96" t="s">
        <v>798</v>
      </c>
      <c r="AK21" s="97"/>
      <c r="AL21" s="144">
        <v>20</v>
      </c>
      <c r="AM21" s="145">
        <v>255</v>
      </c>
      <c r="AN21" s="146">
        <v>255</v>
      </c>
      <c r="AO21" s="146">
        <v>240</v>
      </c>
      <c r="AP21" s="147">
        <v>0</v>
      </c>
      <c r="AQ21" s="61">
        <v>4094</v>
      </c>
    </row>
    <row r="22" spans="1:43" ht="15">
      <c r="A22" s="143"/>
      <c r="B22" s="197" t="s">
        <v>648</v>
      </c>
      <c r="C22" s="198"/>
      <c r="D22" s="198"/>
      <c r="E22" s="102"/>
      <c r="F22" s="102"/>
      <c r="G22" s="102"/>
      <c r="H22" s="102"/>
      <c r="I22" s="102"/>
      <c r="J22" s="95"/>
      <c r="K22" s="102"/>
      <c r="L22" s="102"/>
      <c r="M22" s="102"/>
      <c r="N22" s="102"/>
      <c r="O22" s="102"/>
      <c r="P22" s="102"/>
      <c r="Q22" s="102"/>
      <c r="R22" s="102"/>
      <c r="S22" s="95"/>
      <c r="T22" s="102"/>
      <c r="U22" s="102"/>
      <c r="V22" s="102"/>
      <c r="W22" s="102"/>
      <c r="X22" s="102"/>
      <c r="Y22" s="94"/>
      <c r="Z22" s="94"/>
      <c r="AA22" s="94"/>
      <c r="AB22" s="95"/>
      <c r="AC22" s="94"/>
      <c r="AD22" s="94"/>
      <c r="AE22" s="94"/>
      <c r="AF22" s="94"/>
      <c r="AG22" s="94"/>
      <c r="AH22" s="94"/>
      <c r="AI22" s="94"/>
      <c r="AJ22" s="96" t="s">
        <v>797</v>
      </c>
      <c r="AK22" s="97"/>
      <c r="AL22" s="144">
        <v>21</v>
      </c>
      <c r="AM22" s="145">
        <v>255</v>
      </c>
      <c r="AN22" s="146">
        <v>255</v>
      </c>
      <c r="AO22" s="146">
        <v>248</v>
      </c>
      <c r="AP22" s="147">
        <v>0</v>
      </c>
      <c r="AQ22" s="61">
        <v>2046</v>
      </c>
    </row>
    <row r="23" spans="1:43" ht="15">
      <c r="A23" s="143"/>
      <c r="B23" s="197" t="s">
        <v>649</v>
      </c>
      <c r="C23" s="198"/>
      <c r="D23" s="198"/>
      <c r="E23" s="102"/>
      <c r="F23" s="102"/>
      <c r="G23" s="102"/>
      <c r="H23" s="102"/>
      <c r="I23" s="102"/>
      <c r="J23" s="95"/>
      <c r="K23" s="102"/>
      <c r="L23" s="102"/>
      <c r="M23" s="102"/>
      <c r="N23" s="102"/>
      <c r="O23" s="102"/>
      <c r="P23" s="102"/>
      <c r="Q23" s="102"/>
      <c r="R23" s="102"/>
      <c r="S23" s="95"/>
      <c r="T23" s="102"/>
      <c r="U23" s="102"/>
      <c r="V23" s="102"/>
      <c r="W23" s="102"/>
      <c r="X23" s="102"/>
      <c r="Y23" s="102"/>
      <c r="Z23" s="94"/>
      <c r="AA23" s="94"/>
      <c r="AB23" s="95"/>
      <c r="AC23" s="94"/>
      <c r="AD23" s="94"/>
      <c r="AE23" s="94"/>
      <c r="AF23" s="94"/>
      <c r="AG23" s="94"/>
      <c r="AH23" s="94"/>
      <c r="AI23" s="94"/>
      <c r="AJ23" s="96" t="s">
        <v>796</v>
      </c>
      <c r="AK23" s="97"/>
      <c r="AL23" s="144">
        <v>22</v>
      </c>
      <c r="AM23" s="145">
        <v>255</v>
      </c>
      <c r="AN23" s="146">
        <v>255</v>
      </c>
      <c r="AO23" s="146">
        <v>252</v>
      </c>
      <c r="AP23" s="147">
        <v>0</v>
      </c>
      <c r="AQ23" s="61">
        <v>1022</v>
      </c>
    </row>
    <row r="24" spans="1:43" ht="15">
      <c r="A24" s="143"/>
      <c r="B24" s="197" t="s">
        <v>650</v>
      </c>
      <c r="C24" s="198"/>
      <c r="D24" s="198"/>
      <c r="E24" s="102"/>
      <c r="F24" s="102"/>
      <c r="G24" s="102"/>
      <c r="H24" s="102"/>
      <c r="I24" s="102"/>
      <c r="J24" s="95"/>
      <c r="K24" s="102"/>
      <c r="L24" s="102"/>
      <c r="M24" s="102"/>
      <c r="N24" s="102"/>
      <c r="O24" s="102"/>
      <c r="P24" s="102"/>
      <c r="Q24" s="102"/>
      <c r="R24" s="102"/>
      <c r="S24" s="95"/>
      <c r="T24" s="102"/>
      <c r="U24" s="102"/>
      <c r="V24" s="102"/>
      <c r="W24" s="102"/>
      <c r="X24" s="102"/>
      <c r="Y24" s="102"/>
      <c r="Z24" s="102"/>
      <c r="AA24" s="94"/>
      <c r="AB24" s="95"/>
      <c r="AC24" s="94"/>
      <c r="AD24" s="94"/>
      <c r="AE24" s="94"/>
      <c r="AF24" s="94"/>
      <c r="AG24" s="94"/>
      <c r="AH24" s="94"/>
      <c r="AI24" s="94"/>
      <c r="AJ24" s="96" t="s">
        <v>21</v>
      </c>
      <c r="AK24" s="97"/>
      <c r="AL24" s="144">
        <v>23</v>
      </c>
      <c r="AM24" s="145">
        <v>255</v>
      </c>
      <c r="AN24" s="146">
        <v>255</v>
      </c>
      <c r="AO24" s="146">
        <v>254</v>
      </c>
      <c r="AP24" s="147">
        <v>0</v>
      </c>
      <c r="AQ24" s="61">
        <v>510</v>
      </c>
    </row>
    <row r="25" spans="1:43" ht="15">
      <c r="A25" s="148"/>
      <c r="B25" s="199" t="s">
        <v>651</v>
      </c>
      <c r="C25" s="200"/>
      <c r="D25" s="200"/>
      <c r="E25" s="103"/>
      <c r="F25" s="103"/>
      <c r="G25" s="103"/>
      <c r="H25" s="103"/>
      <c r="I25" s="103"/>
      <c r="J25" s="104"/>
      <c r="K25" s="103"/>
      <c r="L25" s="103"/>
      <c r="M25" s="103"/>
      <c r="N25" s="103"/>
      <c r="O25" s="103"/>
      <c r="P25" s="103"/>
      <c r="Q25" s="103"/>
      <c r="R25" s="103"/>
      <c r="S25" s="104"/>
      <c r="T25" s="103"/>
      <c r="U25" s="103"/>
      <c r="V25" s="103"/>
      <c r="W25" s="103"/>
      <c r="X25" s="103"/>
      <c r="Y25" s="103"/>
      <c r="Z25" s="103"/>
      <c r="AA25" s="103"/>
      <c r="AB25" s="104"/>
      <c r="AC25" s="105"/>
      <c r="AD25" s="105"/>
      <c r="AE25" s="105"/>
      <c r="AF25" s="105"/>
      <c r="AG25" s="105"/>
      <c r="AH25" s="105"/>
      <c r="AI25" s="105"/>
      <c r="AJ25" s="106" t="s">
        <v>20</v>
      </c>
      <c r="AK25" s="107"/>
      <c r="AL25" s="149">
        <v>24</v>
      </c>
      <c r="AM25" s="150">
        <v>255</v>
      </c>
      <c r="AN25" s="151">
        <v>255</v>
      </c>
      <c r="AO25" s="151">
        <v>255</v>
      </c>
      <c r="AP25" s="152">
        <v>0</v>
      </c>
      <c r="AQ25" s="66">
        <v>254</v>
      </c>
    </row>
    <row r="26" spans="1:43" ht="15">
      <c r="A26" s="153"/>
      <c r="B26" s="201" t="s">
        <v>652</v>
      </c>
      <c r="C26" s="202"/>
      <c r="D26" s="202"/>
      <c r="E26" s="113"/>
      <c r="F26" s="113"/>
      <c r="G26" s="113"/>
      <c r="H26" s="113"/>
      <c r="I26" s="113"/>
      <c r="J26" s="87"/>
      <c r="K26" s="113"/>
      <c r="L26" s="113"/>
      <c r="M26" s="113"/>
      <c r="N26" s="113"/>
      <c r="O26" s="113"/>
      <c r="P26" s="113"/>
      <c r="Q26" s="113"/>
      <c r="R26" s="113"/>
      <c r="S26" s="87"/>
      <c r="T26" s="113"/>
      <c r="U26" s="113"/>
      <c r="V26" s="113"/>
      <c r="W26" s="113"/>
      <c r="X26" s="113"/>
      <c r="Y26" s="113"/>
      <c r="Z26" s="113"/>
      <c r="AA26" s="113"/>
      <c r="AB26" s="87"/>
      <c r="AC26" s="113"/>
      <c r="AD26" s="86"/>
      <c r="AE26" s="86"/>
      <c r="AF26" s="86"/>
      <c r="AG26" s="86"/>
      <c r="AH26" s="86"/>
      <c r="AI26" s="86"/>
      <c r="AJ26" s="88" t="s">
        <v>19</v>
      </c>
      <c r="AK26" s="89"/>
      <c r="AL26" s="154">
        <v>25</v>
      </c>
      <c r="AM26" s="155">
        <v>255</v>
      </c>
      <c r="AN26" s="156">
        <v>255</v>
      </c>
      <c r="AO26" s="156">
        <v>255</v>
      </c>
      <c r="AP26" s="157">
        <v>128</v>
      </c>
      <c r="AQ26" s="69">
        <v>126</v>
      </c>
    </row>
    <row r="27" spans="1:43" ht="15">
      <c r="A27" s="158"/>
      <c r="B27" s="197" t="s">
        <v>653</v>
      </c>
      <c r="C27" s="198"/>
      <c r="D27" s="198"/>
      <c r="E27" s="102"/>
      <c r="F27" s="102"/>
      <c r="G27" s="102"/>
      <c r="H27" s="102"/>
      <c r="I27" s="102"/>
      <c r="J27" s="95"/>
      <c r="K27" s="102"/>
      <c r="L27" s="102"/>
      <c r="M27" s="102"/>
      <c r="N27" s="102"/>
      <c r="O27" s="102"/>
      <c r="P27" s="102"/>
      <c r="Q27" s="102"/>
      <c r="R27" s="102"/>
      <c r="S27" s="95"/>
      <c r="T27" s="102"/>
      <c r="U27" s="102"/>
      <c r="V27" s="102"/>
      <c r="W27" s="102"/>
      <c r="X27" s="102"/>
      <c r="Y27" s="102"/>
      <c r="Z27" s="102"/>
      <c r="AA27" s="102"/>
      <c r="AB27" s="95"/>
      <c r="AC27" s="102"/>
      <c r="AD27" s="102"/>
      <c r="AE27" s="94"/>
      <c r="AF27" s="94"/>
      <c r="AG27" s="94"/>
      <c r="AH27" s="94"/>
      <c r="AI27" s="94"/>
      <c r="AJ27" s="96" t="s">
        <v>18</v>
      </c>
      <c r="AK27" s="97"/>
      <c r="AL27" s="159">
        <v>26</v>
      </c>
      <c r="AM27" s="160">
        <v>255</v>
      </c>
      <c r="AN27" s="161">
        <v>255</v>
      </c>
      <c r="AO27" s="161">
        <v>255</v>
      </c>
      <c r="AP27" s="162">
        <v>192</v>
      </c>
      <c r="AQ27" s="62">
        <v>62</v>
      </c>
    </row>
    <row r="28" spans="1:43" ht="15">
      <c r="A28" s="158"/>
      <c r="B28" s="197" t="s">
        <v>654</v>
      </c>
      <c r="C28" s="198"/>
      <c r="D28" s="198"/>
      <c r="E28" s="102"/>
      <c r="F28" s="102"/>
      <c r="G28" s="102"/>
      <c r="H28" s="102"/>
      <c r="I28" s="102"/>
      <c r="J28" s="95"/>
      <c r="K28" s="102"/>
      <c r="L28" s="102"/>
      <c r="M28" s="102"/>
      <c r="N28" s="102"/>
      <c r="O28" s="102"/>
      <c r="P28" s="102"/>
      <c r="Q28" s="102"/>
      <c r="R28" s="102"/>
      <c r="S28" s="95"/>
      <c r="T28" s="102"/>
      <c r="U28" s="102"/>
      <c r="V28" s="102"/>
      <c r="W28" s="102"/>
      <c r="X28" s="102"/>
      <c r="Y28" s="102"/>
      <c r="Z28" s="102"/>
      <c r="AA28" s="102"/>
      <c r="AB28" s="95"/>
      <c r="AC28" s="102"/>
      <c r="AD28" s="102"/>
      <c r="AE28" s="102"/>
      <c r="AF28" s="94"/>
      <c r="AG28" s="94"/>
      <c r="AH28" s="94"/>
      <c r="AI28" s="94"/>
      <c r="AJ28" s="96" t="s">
        <v>17</v>
      </c>
      <c r="AK28" s="97"/>
      <c r="AL28" s="159">
        <v>27</v>
      </c>
      <c r="AM28" s="160">
        <v>255</v>
      </c>
      <c r="AN28" s="161">
        <v>255</v>
      </c>
      <c r="AO28" s="161">
        <v>255</v>
      </c>
      <c r="AP28" s="162">
        <v>224</v>
      </c>
      <c r="AQ28" s="62">
        <v>30</v>
      </c>
    </row>
    <row r="29" spans="1:43" ht="15">
      <c r="A29" s="158"/>
      <c r="B29" s="197" t="s">
        <v>655</v>
      </c>
      <c r="C29" s="198"/>
      <c r="D29" s="198"/>
      <c r="E29" s="102"/>
      <c r="F29" s="102"/>
      <c r="G29" s="102"/>
      <c r="H29" s="102"/>
      <c r="I29" s="102"/>
      <c r="J29" s="95"/>
      <c r="K29" s="102"/>
      <c r="L29" s="102"/>
      <c r="M29" s="102"/>
      <c r="N29" s="102"/>
      <c r="O29" s="102"/>
      <c r="P29" s="102"/>
      <c r="Q29" s="102"/>
      <c r="R29" s="102"/>
      <c r="S29" s="95"/>
      <c r="T29" s="102"/>
      <c r="U29" s="102"/>
      <c r="V29" s="102"/>
      <c r="W29" s="102"/>
      <c r="X29" s="102"/>
      <c r="Y29" s="102"/>
      <c r="Z29" s="102"/>
      <c r="AA29" s="102"/>
      <c r="AB29" s="95"/>
      <c r="AC29" s="102"/>
      <c r="AD29" s="102"/>
      <c r="AE29" s="102"/>
      <c r="AF29" s="102"/>
      <c r="AG29" s="94"/>
      <c r="AH29" s="94"/>
      <c r="AI29" s="94"/>
      <c r="AJ29" s="96" t="s">
        <v>16</v>
      </c>
      <c r="AK29" s="97"/>
      <c r="AL29" s="159">
        <v>28</v>
      </c>
      <c r="AM29" s="160">
        <v>255</v>
      </c>
      <c r="AN29" s="161">
        <v>255</v>
      </c>
      <c r="AO29" s="161">
        <v>255</v>
      </c>
      <c r="AP29" s="162">
        <v>240</v>
      </c>
      <c r="AQ29" s="62">
        <v>14</v>
      </c>
    </row>
    <row r="30" spans="1:43" ht="15">
      <c r="A30" s="158"/>
      <c r="B30" s="197" t="s">
        <v>656</v>
      </c>
      <c r="C30" s="198"/>
      <c r="D30" s="198"/>
      <c r="E30" s="102"/>
      <c r="F30" s="102"/>
      <c r="G30" s="102"/>
      <c r="H30" s="102"/>
      <c r="I30" s="102"/>
      <c r="J30" s="95"/>
      <c r="K30" s="102"/>
      <c r="L30" s="102"/>
      <c r="M30" s="102"/>
      <c r="N30" s="102"/>
      <c r="O30" s="102"/>
      <c r="P30" s="102"/>
      <c r="Q30" s="102"/>
      <c r="R30" s="102"/>
      <c r="S30" s="95"/>
      <c r="T30" s="102"/>
      <c r="U30" s="102"/>
      <c r="V30" s="102"/>
      <c r="W30" s="102"/>
      <c r="X30" s="102"/>
      <c r="Y30" s="102"/>
      <c r="Z30" s="102"/>
      <c r="AA30" s="102"/>
      <c r="AB30" s="95"/>
      <c r="AC30" s="102"/>
      <c r="AD30" s="102"/>
      <c r="AE30" s="102"/>
      <c r="AF30" s="102"/>
      <c r="AG30" s="102"/>
      <c r="AH30" s="94"/>
      <c r="AI30" s="94"/>
      <c r="AJ30" s="96" t="s">
        <v>15</v>
      </c>
      <c r="AK30" s="97"/>
      <c r="AL30" s="159">
        <v>29</v>
      </c>
      <c r="AM30" s="160">
        <v>255</v>
      </c>
      <c r="AN30" s="161">
        <v>255</v>
      </c>
      <c r="AO30" s="161">
        <v>255</v>
      </c>
      <c r="AP30" s="162">
        <v>248</v>
      </c>
      <c r="AQ30" s="62">
        <v>6</v>
      </c>
    </row>
    <row r="31" spans="1:43" ht="15">
      <c r="A31" s="158"/>
      <c r="B31" s="197" t="s">
        <v>663</v>
      </c>
      <c r="C31" s="198"/>
      <c r="D31" s="198"/>
      <c r="E31" s="102"/>
      <c r="F31" s="102"/>
      <c r="G31" s="102"/>
      <c r="H31" s="102"/>
      <c r="I31" s="102"/>
      <c r="J31" s="95"/>
      <c r="K31" s="102"/>
      <c r="L31" s="102"/>
      <c r="M31" s="102"/>
      <c r="N31" s="102"/>
      <c r="O31" s="102"/>
      <c r="P31" s="102"/>
      <c r="Q31" s="102"/>
      <c r="R31" s="102"/>
      <c r="S31" s="95"/>
      <c r="T31" s="102"/>
      <c r="U31" s="102"/>
      <c r="V31" s="102"/>
      <c r="W31" s="102"/>
      <c r="X31" s="102"/>
      <c r="Y31" s="102"/>
      <c r="Z31" s="102"/>
      <c r="AA31" s="102"/>
      <c r="AB31" s="95"/>
      <c r="AC31" s="102"/>
      <c r="AD31" s="102"/>
      <c r="AE31" s="102"/>
      <c r="AF31" s="102"/>
      <c r="AG31" s="102"/>
      <c r="AH31" s="102"/>
      <c r="AI31" s="94"/>
      <c r="AJ31" s="96" t="s">
        <v>14</v>
      </c>
      <c r="AK31" s="97"/>
      <c r="AL31" s="159">
        <v>30</v>
      </c>
      <c r="AM31" s="160">
        <v>255</v>
      </c>
      <c r="AN31" s="161">
        <v>255</v>
      </c>
      <c r="AO31" s="161">
        <v>255</v>
      </c>
      <c r="AP31" s="162">
        <v>252</v>
      </c>
      <c r="AQ31" s="62">
        <v>2</v>
      </c>
    </row>
    <row r="32" spans="1:43" ht="15">
      <c r="A32" s="158"/>
      <c r="B32" s="197" t="s">
        <v>664</v>
      </c>
      <c r="C32" s="198"/>
      <c r="D32" s="198"/>
      <c r="E32" s="102"/>
      <c r="F32" s="102"/>
      <c r="G32" s="102"/>
      <c r="H32" s="102"/>
      <c r="I32" s="102"/>
      <c r="J32" s="95"/>
      <c r="K32" s="102"/>
      <c r="L32" s="102"/>
      <c r="M32" s="102"/>
      <c r="N32" s="102"/>
      <c r="O32" s="102"/>
      <c r="P32" s="102"/>
      <c r="Q32" s="102"/>
      <c r="R32" s="102"/>
      <c r="S32" s="95"/>
      <c r="T32" s="102"/>
      <c r="U32" s="102"/>
      <c r="V32" s="102"/>
      <c r="W32" s="102"/>
      <c r="X32" s="102"/>
      <c r="Y32" s="102"/>
      <c r="Z32" s="102"/>
      <c r="AA32" s="102"/>
      <c r="AB32" s="95"/>
      <c r="AC32" s="102"/>
      <c r="AD32" s="102"/>
      <c r="AE32" s="102"/>
      <c r="AF32" s="102"/>
      <c r="AG32" s="102"/>
      <c r="AH32" s="102"/>
      <c r="AI32" s="102"/>
      <c r="AJ32" s="96" t="s">
        <v>13</v>
      </c>
      <c r="AK32" s="97"/>
      <c r="AL32" s="159">
        <v>31</v>
      </c>
      <c r="AM32" s="160">
        <v>255</v>
      </c>
      <c r="AN32" s="161">
        <v>255</v>
      </c>
      <c r="AO32" s="161">
        <v>255</v>
      </c>
      <c r="AP32" s="162">
        <v>254</v>
      </c>
      <c r="AQ32" s="63" t="s">
        <v>24</v>
      </c>
    </row>
    <row r="33" spans="1:43" ht="15.75" thickBot="1">
      <c r="A33" s="163"/>
      <c r="B33" s="207" t="s">
        <v>665</v>
      </c>
      <c r="C33" s="208"/>
      <c r="D33" s="208"/>
      <c r="E33" s="164"/>
      <c r="F33" s="164"/>
      <c r="G33" s="164"/>
      <c r="H33" s="164"/>
      <c r="I33" s="164"/>
      <c r="J33" s="165"/>
      <c r="K33" s="164"/>
      <c r="L33" s="164"/>
      <c r="M33" s="164"/>
      <c r="N33" s="164"/>
      <c r="O33" s="164"/>
      <c r="P33" s="164"/>
      <c r="Q33" s="164"/>
      <c r="R33" s="164"/>
      <c r="S33" s="165"/>
      <c r="T33" s="164"/>
      <c r="U33" s="164"/>
      <c r="V33" s="164"/>
      <c r="W33" s="164"/>
      <c r="X33" s="164"/>
      <c r="Y33" s="164"/>
      <c r="Z33" s="164"/>
      <c r="AA33" s="164"/>
      <c r="AB33" s="165"/>
      <c r="AC33" s="164"/>
      <c r="AD33" s="164"/>
      <c r="AE33" s="164"/>
      <c r="AF33" s="164"/>
      <c r="AG33" s="164"/>
      <c r="AH33" s="164"/>
      <c r="AI33" s="164"/>
      <c r="AJ33" s="166" t="s">
        <v>22</v>
      </c>
      <c r="AK33" s="167"/>
      <c r="AL33" s="168">
        <v>32</v>
      </c>
      <c r="AM33" s="169">
        <v>255</v>
      </c>
      <c r="AN33" s="170">
        <v>255</v>
      </c>
      <c r="AO33" s="170">
        <v>255</v>
      </c>
      <c r="AP33" s="171">
        <v>255</v>
      </c>
      <c r="AQ33" s="64" t="s">
        <v>25</v>
      </c>
    </row>
    <row r="35" ht="15"/>
    <row r="36" ht="15"/>
    <row r="37" ht="15"/>
    <row r="38" ht="15"/>
    <row r="39" ht="15"/>
  </sheetData>
  <sheetProtection sheet="1" objects="1" scenarios="1"/>
  <mergeCells count="32">
    <mergeCell ref="B26:D26"/>
    <mergeCell ref="B27:D27"/>
    <mergeCell ref="B28:D28"/>
    <mergeCell ref="B33:D33"/>
    <mergeCell ref="B29:D29"/>
    <mergeCell ref="B30:D30"/>
    <mergeCell ref="B31:D31"/>
    <mergeCell ref="B32:D32"/>
    <mergeCell ref="B22:D22"/>
    <mergeCell ref="B23:D23"/>
    <mergeCell ref="B24:D24"/>
    <mergeCell ref="B25:D25"/>
    <mergeCell ref="B18:D18"/>
    <mergeCell ref="B19:D19"/>
    <mergeCell ref="B20:D20"/>
    <mergeCell ref="B21:D21"/>
    <mergeCell ref="B14:D14"/>
    <mergeCell ref="B15:D15"/>
    <mergeCell ref="B16:D16"/>
    <mergeCell ref="B17:D17"/>
    <mergeCell ref="B10:C10"/>
    <mergeCell ref="B11:D11"/>
    <mergeCell ref="B12:D12"/>
    <mergeCell ref="B13:D13"/>
    <mergeCell ref="B6:C6"/>
    <mergeCell ref="B7:C7"/>
    <mergeCell ref="B8:C8"/>
    <mergeCell ref="B9:C9"/>
    <mergeCell ref="B1:W1"/>
    <mergeCell ref="B3:C3"/>
    <mergeCell ref="B4:C4"/>
    <mergeCell ref="B5:C5"/>
  </mergeCells>
  <printOptions horizontalCentered="1" verticalCentered="1"/>
  <pageMargins left="0.5" right="0.5" top="1.25" bottom="0.75" header="0.5" footer="0.5"/>
  <pageSetup fitToHeight="1" fitToWidth="1" orientation="landscape" paperSize="9" scale="88"/>
  <headerFooter alignWithMargins="0">
    <oddHeader>&amp;L&amp;G&amp;C&amp;"Arial,Bold"&amp;16CIDR Mapping to
IP Addresses, Masks, &amp; Subnet Size&amp;RDeveloped by 
Chuck Wade
www.interisle.net</oddHeader>
  </headerFooter>
  <legacyDrawing r:id="rId2"/>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X47"/>
  <sheetViews>
    <sheetView workbookViewId="0" topLeftCell="A1">
      <selection activeCell="D34" sqref="D34"/>
    </sheetView>
  </sheetViews>
  <sheetFormatPr defaultColWidth="11.5546875" defaultRowHeight="15"/>
  <cols>
    <col min="1" max="24" width="7.6640625" style="59" customWidth="1"/>
    <col min="25" max="16384" width="10.6640625" style="59" customWidth="1"/>
  </cols>
  <sheetData>
    <row r="1" spans="1:2" ht="16.5" thickBot="1">
      <c r="A1" s="72" t="s">
        <v>865</v>
      </c>
      <c r="B1" s="73" t="s">
        <v>27</v>
      </c>
    </row>
    <row r="2" spans="1:24" s="70" customFormat="1" ht="16.5" thickBot="1">
      <c r="A2" s="71" t="s">
        <v>28</v>
      </c>
      <c r="B2" s="180">
        <v>30</v>
      </c>
      <c r="C2" s="181">
        <v>29</v>
      </c>
      <c r="D2" s="181">
        <v>28</v>
      </c>
      <c r="E2" s="181">
        <v>27</v>
      </c>
      <c r="F2" s="181">
        <v>26</v>
      </c>
      <c r="G2" s="181">
        <v>25</v>
      </c>
      <c r="H2" s="181">
        <v>24</v>
      </c>
      <c r="I2" s="181">
        <v>23</v>
      </c>
      <c r="J2" s="181">
        <v>22</v>
      </c>
      <c r="K2" s="181">
        <v>21</v>
      </c>
      <c r="L2" s="181">
        <v>20</v>
      </c>
      <c r="M2" s="181">
        <v>19</v>
      </c>
      <c r="N2" s="181">
        <v>18</v>
      </c>
      <c r="O2" s="181">
        <v>17</v>
      </c>
      <c r="P2" s="181">
        <v>16</v>
      </c>
      <c r="Q2" s="181">
        <v>15</v>
      </c>
      <c r="R2" s="181">
        <v>14</v>
      </c>
      <c r="S2" s="181">
        <v>13</v>
      </c>
      <c r="T2" s="181">
        <v>12</v>
      </c>
      <c r="U2" s="181">
        <v>11</v>
      </c>
      <c r="V2" s="181">
        <v>10</v>
      </c>
      <c r="W2" s="181">
        <v>9</v>
      </c>
      <c r="X2" s="182">
        <v>8</v>
      </c>
    </row>
    <row r="3" spans="1:24" ht="15.75">
      <c r="A3" s="177">
        <v>1</v>
      </c>
      <c r="B3" s="215">
        <f aca="true" t="shared" si="0" ref="B3:C31">POWER(2,B$2-$A3)</f>
        <v>536870912</v>
      </c>
      <c r="C3" s="221">
        <f t="shared" si="0"/>
        <v>268435456</v>
      </c>
      <c r="D3" s="221">
        <f aca="true" t="shared" si="1" ref="D3:T18">POWER(2,D$2-$A3)</f>
        <v>134217728</v>
      </c>
      <c r="E3" s="221">
        <f t="shared" si="1"/>
        <v>67108864</v>
      </c>
      <c r="F3" s="221">
        <f t="shared" si="1"/>
        <v>33554432</v>
      </c>
      <c r="G3" s="221">
        <f t="shared" si="1"/>
        <v>16777216</v>
      </c>
      <c r="H3" s="221">
        <f t="shared" si="1"/>
        <v>8388608</v>
      </c>
      <c r="I3" s="221">
        <f t="shared" si="1"/>
        <v>4194304</v>
      </c>
      <c r="J3" s="221">
        <f t="shared" si="1"/>
        <v>2097152</v>
      </c>
      <c r="K3" s="221">
        <f t="shared" si="1"/>
        <v>1048576</v>
      </c>
      <c r="L3" s="221">
        <f t="shared" si="1"/>
        <v>524288</v>
      </c>
      <c r="M3" s="221">
        <f t="shared" si="1"/>
        <v>262144</v>
      </c>
      <c r="N3" s="221">
        <f t="shared" si="1"/>
        <v>131072</v>
      </c>
      <c r="O3" s="221">
        <f t="shared" si="1"/>
        <v>65536</v>
      </c>
      <c r="P3" s="221">
        <f t="shared" si="1"/>
        <v>32768</v>
      </c>
      <c r="Q3" s="221">
        <f t="shared" si="1"/>
        <v>16384</v>
      </c>
      <c r="R3" s="221">
        <f t="shared" si="1"/>
        <v>8192</v>
      </c>
      <c r="S3" s="221">
        <f t="shared" si="1"/>
        <v>4096</v>
      </c>
      <c r="T3" s="221">
        <f t="shared" si="1"/>
        <v>2048</v>
      </c>
      <c r="U3" s="221">
        <f aca="true" t="shared" si="2" ref="U3:X13">POWER(2,U$2-$A3)</f>
        <v>1024</v>
      </c>
      <c r="V3" s="221">
        <f t="shared" si="2"/>
        <v>512</v>
      </c>
      <c r="W3" s="221">
        <f t="shared" si="2"/>
        <v>256</v>
      </c>
      <c r="X3" s="228">
        <f t="shared" si="2"/>
        <v>128</v>
      </c>
    </row>
    <row r="4" spans="1:24" ht="15.75">
      <c r="A4" s="178">
        <v>2</v>
      </c>
      <c r="B4" s="216">
        <f t="shared" si="0"/>
        <v>268435456</v>
      </c>
      <c r="C4" s="222">
        <f t="shared" si="0"/>
        <v>134217728</v>
      </c>
      <c r="D4" s="222">
        <f t="shared" si="1"/>
        <v>67108864</v>
      </c>
      <c r="E4" s="222">
        <f t="shared" si="1"/>
        <v>33554432</v>
      </c>
      <c r="F4" s="222">
        <f t="shared" si="1"/>
        <v>16777216</v>
      </c>
      <c r="G4" s="222">
        <f t="shared" si="1"/>
        <v>8388608</v>
      </c>
      <c r="H4" s="222">
        <f t="shared" si="1"/>
        <v>4194304</v>
      </c>
      <c r="I4" s="222">
        <f t="shared" si="1"/>
        <v>2097152</v>
      </c>
      <c r="J4" s="222">
        <f t="shared" si="1"/>
        <v>1048576</v>
      </c>
      <c r="K4" s="222">
        <f t="shared" si="1"/>
        <v>524288</v>
      </c>
      <c r="L4" s="222">
        <f t="shared" si="1"/>
        <v>262144</v>
      </c>
      <c r="M4" s="222">
        <f t="shared" si="1"/>
        <v>131072</v>
      </c>
      <c r="N4" s="222">
        <f t="shared" si="1"/>
        <v>65536</v>
      </c>
      <c r="O4" s="222">
        <f t="shared" si="1"/>
        <v>32768</v>
      </c>
      <c r="P4" s="222">
        <f t="shared" si="1"/>
        <v>16384</v>
      </c>
      <c r="Q4" s="222">
        <f t="shared" si="1"/>
        <v>8192</v>
      </c>
      <c r="R4" s="222">
        <f t="shared" si="1"/>
        <v>4096</v>
      </c>
      <c r="S4" s="222">
        <f t="shared" si="1"/>
        <v>2048</v>
      </c>
      <c r="T4" s="222">
        <f t="shared" si="1"/>
        <v>1024</v>
      </c>
      <c r="U4" s="222">
        <f t="shared" si="2"/>
        <v>512</v>
      </c>
      <c r="V4" s="222">
        <f t="shared" si="2"/>
        <v>256</v>
      </c>
      <c r="W4" s="222">
        <f t="shared" si="2"/>
        <v>128</v>
      </c>
      <c r="X4" s="229">
        <f t="shared" si="2"/>
        <v>64</v>
      </c>
    </row>
    <row r="5" spans="1:24" ht="15.75">
      <c r="A5" s="178">
        <v>3</v>
      </c>
      <c r="B5" s="216">
        <f t="shared" si="0"/>
        <v>134217728</v>
      </c>
      <c r="C5" s="222">
        <f t="shared" si="0"/>
        <v>67108864</v>
      </c>
      <c r="D5" s="222">
        <f t="shared" si="1"/>
        <v>33554432</v>
      </c>
      <c r="E5" s="222">
        <f t="shared" si="1"/>
        <v>16777216</v>
      </c>
      <c r="F5" s="222">
        <f t="shared" si="1"/>
        <v>8388608</v>
      </c>
      <c r="G5" s="222">
        <f t="shared" si="1"/>
        <v>4194304</v>
      </c>
      <c r="H5" s="222">
        <f t="shared" si="1"/>
        <v>2097152</v>
      </c>
      <c r="I5" s="222">
        <f t="shared" si="1"/>
        <v>1048576</v>
      </c>
      <c r="J5" s="222">
        <f t="shared" si="1"/>
        <v>524288</v>
      </c>
      <c r="K5" s="222">
        <f t="shared" si="1"/>
        <v>262144</v>
      </c>
      <c r="L5" s="222">
        <f t="shared" si="1"/>
        <v>131072</v>
      </c>
      <c r="M5" s="222">
        <f t="shared" si="1"/>
        <v>65536</v>
      </c>
      <c r="N5" s="222">
        <f t="shared" si="1"/>
        <v>32768</v>
      </c>
      <c r="O5" s="222">
        <f t="shared" si="1"/>
        <v>16384</v>
      </c>
      <c r="P5" s="222">
        <f t="shared" si="1"/>
        <v>8192</v>
      </c>
      <c r="Q5" s="222">
        <f t="shared" si="1"/>
        <v>4096</v>
      </c>
      <c r="R5" s="222">
        <f t="shared" si="1"/>
        <v>2048</v>
      </c>
      <c r="S5" s="222">
        <f t="shared" si="1"/>
        <v>1024</v>
      </c>
      <c r="T5" s="222">
        <f t="shared" si="1"/>
        <v>512</v>
      </c>
      <c r="U5" s="222">
        <f t="shared" si="2"/>
        <v>256</v>
      </c>
      <c r="V5" s="222">
        <f t="shared" si="2"/>
        <v>128</v>
      </c>
      <c r="W5" s="222">
        <f t="shared" si="2"/>
        <v>64</v>
      </c>
      <c r="X5" s="229">
        <f t="shared" si="2"/>
        <v>32</v>
      </c>
    </row>
    <row r="6" spans="1:24" ht="15.75">
      <c r="A6" s="178">
        <v>4</v>
      </c>
      <c r="B6" s="216">
        <f t="shared" si="0"/>
        <v>67108864</v>
      </c>
      <c r="C6" s="222">
        <f t="shared" si="0"/>
        <v>33554432</v>
      </c>
      <c r="D6" s="222">
        <f t="shared" si="1"/>
        <v>16777216</v>
      </c>
      <c r="E6" s="222">
        <f t="shared" si="1"/>
        <v>8388608</v>
      </c>
      <c r="F6" s="222">
        <f t="shared" si="1"/>
        <v>4194304</v>
      </c>
      <c r="G6" s="222">
        <f t="shared" si="1"/>
        <v>2097152</v>
      </c>
      <c r="H6" s="222">
        <f t="shared" si="1"/>
        <v>1048576</v>
      </c>
      <c r="I6" s="222">
        <f t="shared" si="1"/>
        <v>524288</v>
      </c>
      <c r="J6" s="222">
        <f t="shared" si="1"/>
        <v>262144</v>
      </c>
      <c r="K6" s="222">
        <f t="shared" si="1"/>
        <v>131072</v>
      </c>
      <c r="L6" s="222">
        <f t="shared" si="1"/>
        <v>65536</v>
      </c>
      <c r="M6" s="222">
        <f t="shared" si="1"/>
        <v>32768</v>
      </c>
      <c r="N6" s="222">
        <f t="shared" si="1"/>
        <v>16384</v>
      </c>
      <c r="O6" s="222">
        <f t="shared" si="1"/>
        <v>8192</v>
      </c>
      <c r="P6" s="222">
        <f t="shared" si="1"/>
        <v>4096</v>
      </c>
      <c r="Q6" s="222">
        <f t="shared" si="1"/>
        <v>2048</v>
      </c>
      <c r="R6" s="222">
        <f t="shared" si="1"/>
        <v>1024</v>
      </c>
      <c r="S6" s="222">
        <f t="shared" si="1"/>
        <v>512</v>
      </c>
      <c r="T6" s="222">
        <f t="shared" si="1"/>
        <v>256</v>
      </c>
      <c r="U6" s="222">
        <f t="shared" si="2"/>
        <v>128</v>
      </c>
      <c r="V6" s="222">
        <f t="shared" si="2"/>
        <v>64</v>
      </c>
      <c r="W6" s="222">
        <f t="shared" si="2"/>
        <v>32</v>
      </c>
      <c r="X6" s="229">
        <f t="shared" si="2"/>
        <v>16</v>
      </c>
    </row>
    <row r="7" spans="1:24" ht="15.75">
      <c r="A7" s="178">
        <v>5</v>
      </c>
      <c r="B7" s="216">
        <f t="shared" si="0"/>
        <v>33554432</v>
      </c>
      <c r="C7" s="222">
        <f t="shared" si="0"/>
        <v>16777216</v>
      </c>
      <c r="D7" s="222">
        <f t="shared" si="1"/>
        <v>8388608</v>
      </c>
      <c r="E7" s="222">
        <f t="shared" si="1"/>
        <v>4194304</v>
      </c>
      <c r="F7" s="222">
        <f t="shared" si="1"/>
        <v>2097152</v>
      </c>
      <c r="G7" s="222">
        <f t="shared" si="1"/>
        <v>1048576</v>
      </c>
      <c r="H7" s="222">
        <f t="shared" si="1"/>
        <v>524288</v>
      </c>
      <c r="I7" s="222">
        <f t="shared" si="1"/>
        <v>262144</v>
      </c>
      <c r="J7" s="222">
        <f t="shared" si="1"/>
        <v>131072</v>
      </c>
      <c r="K7" s="222">
        <f t="shared" si="1"/>
        <v>65536</v>
      </c>
      <c r="L7" s="222">
        <f t="shared" si="1"/>
        <v>32768</v>
      </c>
      <c r="M7" s="222">
        <f t="shared" si="1"/>
        <v>16384</v>
      </c>
      <c r="N7" s="222">
        <f t="shared" si="1"/>
        <v>8192</v>
      </c>
      <c r="O7" s="222">
        <f t="shared" si="1"/>
        <v>4096</v>
      </c>
      <c r="P7" s="222">
        <f t="shared" si="1"/>
        <v>2048</v>
      </c>
      <c r="Q7" s="222">
        <f t="shared" si="1"/>
        <v>1024</v>
      </c>
      <c r="R7" s="222">
        <f t="shared" si="1"/>
        <v>512</v>
      </c>
      <c r="S7" s="222">
        <f t="shared" si="1"/>
        <v>256</v>
      </c>
      <c r="T7" s="222">
        <f t="shared" si="1"/>
        <v>128</v>
      </c>
      <c r="U7" s="222">
        <f t="shared" si="2"/>
        <v>64</v>
      </c>
      <c r="V7" s="222">
        <f t="shared" si="2"/>
        <v>32</v>
      </c>
      <c r="W7" s="222">
        <f t="shared" si="2"/>
        <v>16</v>
      </c>
      <c r="X7" s="229">
        <f t="shared" si="2"/>
        <v>8</v>
      </c>
    </row>
    <row r="8" spans="1:24" ht="15.75">
      <c r="A8" s="178">
        <v>6</v>
      </c>
      <c r="B8" s="216">
        <f t="shared" si="0"/>
        <v>16777216</v>
      </c>
      <c r="C8" s="222">
        <f t="shared" si="0"/>
        <v>8388608</v>
      </c>
      <c r="D8" s="222">
        <f t="shared" si="1"/>
        <v>4194304</v>
      </c>
      <c r="E8" s="222">
        <f t="shared" si="1"/>
        <v>2097152</v>
      </c>
      <c r="F8" s="222">
        <f t="shared" si="1"/>
        <v>1048576</v>
      </c>
      <c r="G8" s="222">
        <f t="shared" si="1"/>
        <v>524288</v>
      </c>
      <c r="H8" s="222">
        <f t="shared" si="1"/>
        <v>262144</v>
      </c>
      <c r="I8" s="222">
        <f t="shared" si="1"/>
        <v>131072</v>
      </c>
      <c r="J8" s="222">
        <f t="shared" si="1"/>
        <v>65536</v>
      </c>
      <c r="K8" s="222">
        <f t="shared" si="1"/>
        <v>32768</v>
      </c>
      <c r="L8" s="222">
        <f t="shared" si="1"/>
        <v>16384</v>
      </c>
      <c r="M8" s="222">
        <f t="shared" si="1"/>
        <v>8192</v>
      </c>
      <c r="N8" s="222">
        <f t="shared" si="1"/>
        <v>4096</v>
      </c>
      <c r="O8" s="222">
        <f t="shared" si="1"/>
        <v>2048</v>
      </c>
      <c r="P8" s="222">
        <f t="shared" si="1"/>
        <v>1024</v>
      </c>
      <c r="Q8" s="222">
        <f t="shared" si="1"/>
        <v>512</v>
      </c>
      <c r="R8" s="222">
        <f t="shared" si="1"/>
        <v>256</v>
      </c>
      <c r="S8" s="222">
        <f t="shared" si="1"/>
        <v>128</v>
      </c>
      <c r="T8" s="222">
        <f aca="true" t="shared" si="3" ref="T8:T14">POWER(2,T$2-$A8)</f>
        <v>64</v>
      </c>
      <c r="U8" s="222">
        <f t="shared" si="2"/>
        <v>32</v>
      </c>
      <c r="V8" s="222">
        <f t="shared" si="2"/>
        <v>16</v>
      </c>
      <c r="W8" s="222">
        <f t="shared" si="2"/>
        <v>8</v>
      </c>
      <c r="X8" s="229">
        <f t="shared" si="2"/>
        <v>4</v>
      </c>
    </row>
    <row r="9" spans="1:24" ht="15.75">
      <c r="A9" s="178">
        <v>7</v>
      </c>
      <c r="B9" s="216">
        <f t="shared" si="0"/>
        <v>8388608</v>
      </c>
      <c r="C9" s="222">
        <f t="shared" si="0"/>
        <v>4194304</v>
      </c>
      <c r="D9" s="222">
        <f t="shared" si="1"/>
        <v>2097152</v>
      </c>
      <c r="E9" s="222">
        <f t="shared" si="1"/>
        <v>1048576</v>
      </c>
      <c r="F9" s="222">
        <f t="shared" si="1"/>
        <v>524288</v>
      </c>
      <c r="G9" s="222">
        <f t="shared" si="1"/>
        <v>262144</v>
      </c>
      <c r="H9" s="231">
        <f t="shared" si="1"/>
        <v>131072</v>
      </c>
      <c r="I9" s="231">
        <f t="shared" si="1"/>
        <v>65536</v>
      </c>
      <c r="J9" s="231">
        <f t="shared" si="1"/>
        <v>32768</v>
      </c>
      <c r="K9" s="231">
        <f t="shared" si="1"/>
        <v>16384</v>
      </c>
      <c r="L9" s="231">
        <f t="shared" si="1"/>
        <v>8192</v>
      </c>
      <c r="M9" s="231">
        <f t="shared" si="1"/>
        <v>4096</v>
      </c>
      <c r="N9" s="231">
        <f t="shared" si="1"/>
        <v>2048</v>
      </c>
      <c r="O9" s="231">
        <f t="shared" si="1"/>
        <v>1024</v>
      </c>
      <c r="P9" s="231">
        <f t="shared" si="1"/>
        <v>512</v>
      </c>
      <c r="Q9" s="222">
        <f t="shared" si="1"/>
        <v>256</v>
      </c>
      <c r="R9" s="222">
        <f t="shared" si="1"/>
        <v>128</v>
      </c>
      <c r="S9" s="222">
        <f t="shared" si="1"/>
        <v>64</v>
      </c>
      <c r="T9" s="222">
        <f t="shared" si="3"/>
        <v>32</v>
      </c>
      <c r="U9" s="222">
        <f t="shared" si="2"/>
        <v>16</v>
      </c>
      <c r="V9" s="222">
        <f t="shared" si="2"/>
        <v>8</v>
      </c>
      <c r="W9" s="222">
        <f t="shared" si="2"/>
        <v>4</v>
      </c>
      <c r="X9" s="229">
        <f t="shared" si="2"/>
        <v>2</v>
      </c>
    </row>
    <row r="10" spans="1:24" ht="16.5" thickBot="1">
      <c r="A10" s="178">
        <v>8</v>
      </c>
      <c r="B10" s="216">
        <f t="shared" si="0"/>
        <v>4194304</v>
      </c>
      <c r="C10" s="222">
        <f t="shared" si="0"/>
        <v>2097152</v>
      </c>
      <c r="D10" s="222">
        <f t="shared" si="1"/>
        <v>1048576</v>
      </c>
      <c r="E10" s="222">
        <f t="shared" si="1"/>
        <v>524288</v>
      </c>
      <c r="F10" s="222">
        <f t="shared" si="1"/>
        <v>262144</v>
      </c>
      <c r="G10" s="236">
        <f t="shared" si="1"/>
        <v>131072</v>
      </c>
      <c r="H10" s="238">
        <f t="shared" si="1"/>
        <v>65536</v>
      </c>
      <c r="I10" s="233">
        <f t="shared" si="1"/>
        <v>32768</v>
      </c>
      <c r="J10" s="233">
        <f t="shared" si="1"/>
        <v>16384</v>
      </c>
      <c r="K10" s="233">
        <f t="shared" si="1"/>
        <v>8192</v>
      </c>
      <c r="L10" s="233">
        <f t="shared" si="1"/>
        <v>4096</v>
      </c>
      <c r="M10" s="233">
        <f t="shared" si="1"/>
        <v>2048</v>
      </c>
      <c r="N10" s="233">
        <f t="shared" si="1"/>
        <v>1024</v>
      </c>
      <c r="O10" s="233">
        <f t="shared" si="1"/>
        <v>512</v>
      </c>
      <c r="P10" s="239">
        <f t="shared" si="1"/>
        <v>256</v>
      </c>
      <c r="Q10" s="222">
        <f t="shared" si="1"/>
        <v>128</v>
      </c>
      <c r="R10" s="222">
        <f t="shared" si="1"/>
        <v>64</v>
      </c>
      <c r="S10" s="222">
        <f t="shared" si="1"/>
        <v>32</v>
      </c>
      <c r="T10" s="222">
        <f t="shared" si="3"/>
        <v>16</v>
      </c>
      <c r="U10" s="222">
        <f t="shared" si="2"/>
        <v>8</v>
      </c>
      <c r="V10" s="222">
        <f t="shared" si="2"/>
        <v>4</v>
      </c>
      <c r="W10" s="222">
        <f t="shared" si="2"/>
        <v>2</v>
      </c>
      <c r="X10" s="230">
        <f t="shared" si="2"/>
        <v>1</v>
      </c>
    </row>
    <row r="11" spans="1:24" ht="16.5" thickBot="1">
      <c r="A11" s="178">
        <v>9</v>
      </c>
      <c r="B11" s="217">
        <f t="shared" si="0"/>
        <v>2097152</v>
      </c>
      <c r="C11" s="223">
        <f t="shared" si="0"/>
        <v>1048576</v>
      </c>
      <c r="D11" s="223">
        <f t="shared" si="1"/>
        <v>524288</v>
      </c>
      <c r="E11" s="223">
        <f t="shared" si="1"/>
        <v>262144</v>
      </c>
      <c r="F11" s="235">
        <f t="shared" si="1"/>
        <v>131072</v>
      </c>
      <c r="G11" s="237">
        <f t="shared" si="1"/>
        <v>65536</v>
      </c>
      <c r="H11" s="224">
        <f t="shared" si="1"/>
        <v>32768</v>
      </c>
      <c r="I11" s="224">
        <f t="shared" si="1"/>
        <v>16384</v>
      </c>
      <c r="J11" s="224">
        <f t="shared" si="1"/>
        <v>8192</v>
      </c>
      <c r="K11" s="224">
        <f t="shared" si="1"/>
        <v>4096</v>
      </c>
      <c r="L11" s="224">
        <f t="shared" si="1"/>
        <v>2048</v>
      </c>
      <c r="M11" s="224">
        <f t="shared" si="1"/>
        <v>1024</v>
      </c>
      <c r="N11" s="224">
        <f t="shared" si="1"/>
        <v>512</v>
      </c>
      <c r="O11" s="224">
        <f t="shared" si="1"/>
        <v>256</v>
      </c>
      <c r="P11" s="240">
        <f t="shared" si="1"/>
        <v>128</v>
      </c>
      <c r="Q11" s="223">
        <f t="shared" si="1"/>
        <v>64</v>
      </c>
      <c r="R11" s="223">
        <f t="shared" si="1"/>
        <v>32</v>
      </c>
      <c r="S11" s="223">
        <f t="shared" si="1"/>
        <v>16</v>
      </c>
      <c r="T11" s="223">
        <f t="shared" si="3"/>
        <v>8</v>
      </c>
      <c r="U11" s="223">
        <f t="shared" si="2"/>
        <v>4</v>
      </c>
      <c r="V11" s="223">
        <f t="shared" si="2"/>
        <v>2</v>
      </c>
      <c r="W11" s="214">
        <f t="shared" si="2"/>
        <v>1</v>
      </c>
      <c r="X11" s="184" t="s">
        <v>29</v>
      </c>
    </row>
    <row r="12" spans="1:24" ht="16.5" thickBot="1">
      <c r="A12" s="178">
        <v>10</v>
      </c>
      <c r="B12" s="217">
        <f t="shared" si="0"/>
        <v>1048576</v>
      </c>
      <c r="C12" s="223">
        <f t="shared" si="0"/>
        <v>524288</v>
      </c>
      <c r="D12" s="223">
        <f t="shared" si="1"/>
        <v>262144</v>
      </c>
      <c r="E12" s="235">
        <f t="shared" si="1"/>
        <v>131072</v>
      </c>
      <c r="F12" s="237">
        <f t="shared" si="1"/>
        <v>65536</v>
      </c>
      <c r="G12" s="224">
        <f t="shared" si="1"/>
        <v>32768</v>
      </c>
      <c r="H12" s="224">
        <f t="shared" si="1"/>
        <v>16384</v>
      </c>
      <c r="I12" s="224">
        <f t="shared" si="1"/>
        <v>8192</v>
      </c>
      <c r="J12" s="224">
        <f t="shared" si="1"/>
        <v>4096</v>
      </c>
      <c r="K12" s="224">
        <f t="shared" si="1"/>
        <v>2048</v>
      </c>
      <c r="L12" s="224">
        <f t="shared" si="1"/>
        <v>1024</v>
      </c>
      <c r="M12" s="224">
        <f t="shared" si="1"/>
        <v>512</v>
      </c>
      <c r="N12" s="224">
        <f t="shared" si="1"/>
        <v>256</v>
      </c>
      <c r="O12" s="224">
        <f t="shared" si="1"/>
        <v>128</v>
      </c>
      <c r="P12" s="240">
        <f t="shared" si="1"/>
        <v>64</v>
      </c>
      <c r="Q12" s="223">
        <f t="shared" si="1"/>
        <v>32</v>
      </c>
      <c r="R12" s="223">
        <f t="shared" si="1"/>
        <v>16</v>
      </c>
      <c r="S12" s="223">
        <f t="shared" si="1"/>
        <v>8</v>
      </c>
      <c r="T12" s="223">
        <f t="shared" si="3"/>
        <v>4</v>
      </c>
      <c r="U12" s="223">
        <f t="shared" si="2"/>
        <v>2</v>
      </c>
      <c r="V12" s="214">
        <f t="shared" si="2"/>
        <v>1</v>
      </c>
      <c r="W12" s="184" t="s">
        <v>29</v>
      </c>
      <c r="X12" s="185">
        <f>POWER(2,32-X$2)-2</f>
        <v>16777214</v>
      </c>
    </row>
    <row r="13" spans="1:24" ht="16.5" thickBot="1">
      <c r="A13" s="178">
        <v>11</v>
      </c>
      <c r="B13" s="217">
        <f t="shared" si="0"/>
        <v>524288</v>
      </c>
      <c r="C13" s="223">
        <f t="shared" si="0"/>
        <v>262144</v>
      </c>
      <c r="D13" s="235">
        <f t="shared" si="1"/>
        <v>131072</v>
      </c>
      <c r="E13" s="237">
        <f t="shared" si="1"/>
        <v>65536</v>
      </c>
      <c r="F13" s="224">
        <f t="shared" si="1"/>
        <v>32768</v>
      </c>
      <c r="G13" s="224">
        <f t="shared" si="1"/>
        <v>16384</v>
      </c>
      <c r="H13" s="224">
        <f t="shared" si="1"/>
        <v>8192</v>
      </c>
      <c r="I13" s="224">
        <f t="shared" si="1"/>
        <v>4096</v>
      </c>
      <c r="J13" s="224">
        <f t="shared" si="1"/>
        <v>2048</v>
      </c>
      <c r="K13" s="224">
        <f t="shared" si="1"/>
        <v>1024</v>
      </c>
      <c r="L13" s="224">
        <f t="shared" si="1"/>
        <v>512</v>
      </c>
      <c r="M13" s="224">
        <f t="shared" si="1"/>
        <v>256</v>
      </c>
      <c r="N13" s="224">
        <f t="shared" si="1"/>
        <v>128</v>
      </c>
      <c r="O13" s="224">
        <f t="shared" si="1"/>
        <v>64</v>
      </c>
      <c r="P13" s="240">
        <f t="shared" si="1"/>
        <v>32</v>
      </c>
      <c r="Q13" s="223">
        <f t="shared" si="1"/>
        <v>16</v>
      </c>
      <c r="R13" s="223">
        <f t="shared" si="1"/>
        <v>8</v>
      </c>
      <c r="S13" s="223">
        <f t="shared" si="1"/>
        <v>4</v>
      </c>
      <c r="T13" s="223">
        <f t="shared" si="3"/>
        <v>2</v>
      </c>
      <c r="U13" s="214">
        <f t="shared" si="2"/>
        <v>1</v>
      </c>
      <c r="V13" s="184" t="s">
        <v>29</v>
      </c>
      <c r="W13" s="185">
        <f>POWER(2,32-W$2)-2</f>
        <v>8388606</v>
      </c>
      <c r="X13" s="183">
        <v>8</v>
      </c>
    </row>
    <row r="14" spans="1:24" ht="16.5" thickBot="1">
      <c r="A14" s="178">
        <v>12</v>
      </c>
      <c r="B14" s="217">
        <f t="shared" si="0"/>
        <v>262144</v>
      </c>
      <c r="C14" s="235">
        <f t="shared" si="0"/>
        <v>131072</v>
      </c>
      <c r="D14" s="237">
        <f t="shared" si="1"/>
        <v>65536</v>
      </c>
      <c r="E14" s="224">
        <f t="shared" si="1"/>
        <v>32768</v>
      </c>
      <c r="F14" s="224">
        <f t="shared" si="1"/>
        <v>16384</v>
      </c>
      <c r="G14" s="224">
        <f t="shared" si="1"/>
        <v>8192</v>
      </c>
      <c r="H14" s="224">
        <f t="shared" si="1"/>
        <v>4096</v>
      </c>
      <c r="I14" s="224">
        <f t="shared" si="1"/>
        <v>2048</v>
      </c>
      <c r="J14" s="224">
        <f t="shared" si="1"/>
        <v>1024</v>
      </c>
      <c r="K14" s="224">
        <f t="shared" si="1"/>
        <v>512</v>
      </c>
      <c r="L14" s="224">
        <f t="shared" si="1"/>
        <v>256</v>
      </c>
      <c r="M14" s="224">
        <f t="shared" si="1"/>
        <v>128</v>
      </c>
      <c r="N14" s="224">
        <f t="shared" si="1"/>
        <v>64</v>
      </c>
      <c r="O14" s="224">
        <f t="shared" si="1"/>
        <v>32</v>
      </c>
      <c r="P14" s="240">
        <f t="shared" si="1"/>
        <v>16</v>
      </c>
      <c r="Q14" s="223">
        <f t="shared" si="1"/>
        <v>8</v>
      </c>
      <c r="R14" s="223">
        <f t="shared" si="1"/>
        <v>4</v>
      </c>
      <c r="S14" s="223">
        <f t="shared" si="1"/>
        <v>2</v>
      </c>
      <c r="T14" s="214">
        <f t="shared" si="3"/>
        <v>1</v>
      </c>
      <c r="U14" s="184" t="s">
        <v>29</v>
      </c>
      <c r="V14" s="185">
        <f>POWER(2,32-V$2)-2</f>
        <v>4194302</v>
      </c>
      <c r="W14" s="183">
        <v>9</v>
      </c>
      <c r="X14" s="29"/>
    </row>
    <row r="15" spans="1:24" ht="16.5" thickBot="1">
      <c r="A15" s="178">
        <v>13</v>
      </c>
      <c r="B15" s="234">
        <f t="shared" si="0"/>
        <v>131072</v>
      </c>
      <c r="C15" s="237">
        <f t="shared" si="0"/>
        <v>65536</v>
      </c>
      <c r="D15" s="224">
        <f t="shared" si="1"/>
        <v>32768</v>
      </c>
      <c r="E15" s="224">
        <f t="shared" si="1"/>
        <v>16384</v>
      </c>
      <c r="F15" s="224">
        <f t="shared" si="1"/>
        <v>8192</v>
      </c>
      <c r="G15" s="224">
        <f t="shared" si="1"/>
        <v>4096</v>
      </c>
      <c r="H15" s="224">
        <f t="shared" si="1"/>
        <v>2048</v>
      </c>
      <c r="I15" s="224">
        <f t="shared" si="1"/>
        <v>1024</v>
      </c>
      <c r="J15" s="224">
        <f t="shared" si="1"/>
        <v>512</v>
      </c>
      <c r="K15" s="224">
        <f t="shared" si="1"/>
        <v>256</v>
      </c>
      <c r="L15" s="224">
        <f t="shared" si="1"/>
        <v>128</v>
      </c>
      <c r="M15" s="224">
        <f t="shared" si="1"/>
        <v>64</v>
      </c>
      <c r="N15" s="224">
        <f t="shared" si="1"/>
        <v>32</v>
      </c>
      <c r="O15" s="224">
        <f t="shared" si="1"/>
        <v>16</v>
      </c>
      <c r="P15" s="240">
        <f t="shared" si="1"/>
        <v>8</v>
      </c>
      <c r="Q15" s="223">
        <f t="shared" si="1"/>
        <v>4</v>
      </c>
      <c r="R15" s="223">
        <f t="shared" si="1"/>
        <v>2</v>
      </c>
      <c r="S15" s="214">
        <f t="shared" si="1"/>
        <v>1</v>
      </c>
      <c r="T15" s="184" t="s">
        <v>29</v>
      </c>
      <c r="U15" s="185">
        <f>POWER(2,32-U$2)-2</f>
        <v>2097150</v>
      </c>
      <c r="V15" s="183">
        <v>10</v>
      </c>
      <c r="W15" s="29"/>
      <c r="X15" s="29"/>
    </row>
    <row r="16" spans="1:24" ht="16.5" thickBot="1">
      <c r="A16" s="178">
        <v>14</v>
      </c>
      <c r="B16" s="232">
        <f t="shared" si="0"/>
        <v>65536</v>
      </c>
      <c r="C16" s="224">
        <f t="shared" si="0"/>
        <v>32768</v>
      </c>
      <c r="D16" s="224">
        <f t="shared" si="1"/>
        <v>16384</v>
      </c>
      <c r="E16" s="224">
        <f t="shared" si="1"/>
        <v>8192</v>
      </c>
      <c r="F16" s="224">
        <f t="shared" si="1"/>
        <v>4096</v>
      </c>
      <c r="G16" s="224">
        <f t="shared" si="1"/>
        <v>2048</v>
      </c>
      <c r="H16" s="224">
        <f t="shared" si="1"/>
        <v>1024</v>
      </c>
      <c r="I16" s="224">
        <f t="shared" si="1"/>
        <v>512</v>
      </c>
      <c r="J16" s="224">
        <f t="shared" si="1"/>
        <v>256</v>
      </c>
      <c r="K16" s="224">
        <f t="shared" si="1"/>
        <v>128</v>
      </c>
      <c r="L16" s="224">
        <f t="shared" si="1"/>
        <v>64</v>
      </c>
      <c r="M16" s="224">
        <f t="shared" si="1"/>
        <v>32</v>
      </c>
      <c r="N16" s="224">
        <f t="shared" si="1"/>
        <v>16</v>
      </c>
      <c r="O16" s="224">
        <f t="shared" si="1"/>
        <v>8</v>
      </c>
      <c r="P16" s="240">
        <f t="shared" si="1"/>
        <v>4</v>
      </c>
      <c r="Q16" s="223">
        <f t="shared" si="1"/>
        <v>2</v>
      </c>
      <c r="R16" s="214">
        <f t="shared" si="1"/>
        <v>1</v>
      </c>
      <c r="S16" s="184" t="s">
        <v>29</v>
      </c>
      <c r="T16" s="185">
        <f>POWER(2,32-T$2)-2</f>
        <v>1048574</v>
      </c>
      <c r="U16" s="183">
        <v>11</v>
      </c>
      <c r="V16" s="29"/>
      <c r="W16" s="29"/>
      <c r="X16" s="29"/>
    </row>
    <row r="17" spans="1:24" ht="16.5" thickBot="1">
      <c r="A17" s="178">
        <v>15</v>
      </c>
      <c r="B17" s="218">
        <f t="shared" si="0"/>
        <v>32768</v>
      </c>
      <c r="C17" s="224">
        <f t="shared" si="0"/>
        <v>16384</v>
      </c>
      <c r="D17" s="224">
        <f t="shared" si="1"/>
        <v>8192</v>
      </c>
      <c r="E17" s="224">
        <f t="shared" si="1"/>
        <v>4096</v>
      </c>
      <c r="F17" s="224">
        <f t="shared" si="1"/>
        <v>2048</v>
      </c>
      <c r="G17" s="224">
        <f t="shared" si="1"/>
        <v>1024</v>
      </c>
      <c r="H17" s="224">
        <f t="shared" si="1"/>
        <v>512</v>
      </c>
      <c r="I17" s="224">
        <f t="shared" si="1"/>
        <v>256</v>
      </c>
      <c r="J17" s="224">
        <f t="shared" si="1"/>
        <v>128</v>
      </c>
      <c r="K17" s="224">
        <f t="shared" si="1"/>
        <v>64</v>
      </c>
      <c r="L17" s="224">
        <f t="shared" si="1"/>
        <v>32</v>
      </c>
      <c r="M17" s="224">
        <f t="shared" si="1"/>
        <v>16</v>
      </c>
      <c r="N17" s="224">
        <f t="shared" si="1"/>
        <v>8</v>
      </c>
      <c r="O17" s="224">
        <f t="shared" si="1"/>
        <v>4</v>
      </c>
      <c r="P17" s="240">
        <f t="shared" si="1"/>
        <v>2</v>
      </c>
      <c r="Q17" s="214">
        <f t="shared" si="1"/>
        <v>1</v>
      </c>
      <c r="R17" s="184" t="s">
        <v>29</v>
      </c>
      <c r="S17" s="185">
        <f>POWER(2,32-S$2)-2</f>
        <v>524286</v>
      </c>
      <c r="T17" s="183">
        <v>12</v>
      </c>
      <c r="U17" s="29"/>
      <c r="V17" s="29"/>
      <c r="W17" s="29"/>
      <c r="X17" s="29"/>
    </row>
    <row r="18" spans="1:24" ht="16.5" thickBot="1">
      <c r="A18" s="178">
        <v>16</v>
      </c>
      <c r="B18" s="218">
        <f t="shared" si="0"/>
        <v>16384</v>
      </c>
      <c r="C18" s="224">
        <f t="shared" si="0"/>
        <v>8192</v>
      </c>
      <c r="D18" s="224">
        <f t="shared" si="1"/>
        <v>4096</v>
      </c>
      <c r="E18" s="224">
        <f t="shared" si="1"/>
        <v>2048</v>
      </c>
      <c r="F18" s="224">
        <f t="shared" si="1"/>
        <v>1024</v>
      </c>
      <c r="G18" s="224">
        <f t="shared" si="1"/>
        <v>512</v>
      </c>
      <c r="H18" s="224">
        <f t="shared" si="1"/>
        <v>256</v>
      </c>
      <c r="I18" s="224">
        <f t="shared" si="1"/>
        <v>128</v>
      </c>
      <c r="J18" s="224">
        <f t="shared" si="1"/>
        <v>64</v>
      </c>
      <c r="K18" s="224">
        <f t="shared" si="1"/>
        <v>32</v>
      </c>
      <c r="L18" s="224">
        <f t="shared" si="1"/>
        <v>16</v>
      </c>
      <c r="M18" s="224">
        <f t="shared" si="1"/>
        <v>8</v>
      </c>
      <c r="N18" s="224">
        <f t="shared" si="1"/>
        <v>4</v>
      </c>
      <c r="O18" s="224">
        <f t="shared" si="1"/>
        <v>2</v>
      </c>
      <c r="P18" s="213">
        <f t="shared" si="1"/>
        <v>1</v>
      </c>
      <c r="Q18" s="184" t="s">
        <v>29</v>
      </c>
      <c r="R18" s="185">
        <f>POWER(2,32-R$2)-2</f>
        <v>262142</v>
      </c>
      <c r="S18" s="183">
        <v>13</v>
      </c>
      <c r="T18" s="29"/>
      <c r="U18" s="29"/>
      <c r="V18" s="29"/>
      <c r="W18" s="29"/>
      <c r="X18" s="29"/>
    </row>
    <row r="19" spans="1:24" ht="16.5" thickBot="1">
      <c r="A19" s="178">
        <v>17</v>
      </c>
      <c r="B19" s="219">
        <f t="shared" si="0"/>
        <v>8192</v>
      </c>
      <c r="C19" s="225">
        <f t="shared" si="0"/>
        <v>4096</v>
      </c>
      <c r="D19" s="225">
        <f aca="true" t="shared" si="4" ref="D19:O19">POWER(2,D$2-$A19)</f>
        <v>2048</v>
      </c>
      <c r="E19" s="225">
        <f t="shared" si="4"/>
        <v>1024</v>
      </c>
      <c r="F19" s="225">
        <f t="shared" si="4"/>
        <v>512</v>
      </c>
      <c r="G19" s="225">
        <f t="shared" si="4"/>
        <v>256</v>
      </c>
      <c r="H19" s="225">
        <f t="shared" si="4"/>
        <v>128</v>
      </c>
      <c r="I19" s="225">
        <f t="shared" si="4"/>
        <v>64</v>
      </c>
      <c r="J19" s="225">
        <f t="shared" si="4"/>
        <v>32</v>
      </c>
      <c r="K19" s="225">
        <f t="shared" si="4"/>
        <v>16</v>
      </c>
      <c r="L19" s="225">
        <f t="shared" si="4"/>
        <v>8</v>
      </c>
      <c r="M19" s="225">
        <f t="shared" si="4"/>
        <v>4</v>
      </c>
      <c r="N19" s="225">
        <f t="shared" si="4"/>
        <v>2</v>
      </c>
      <c r="O19" s="212">
        <f t="shared" si="4"/>
        <v>1</v>
      </c>
      <c r="P19" s="175" t="s">
        <v>29</v>
      </c>
      <c r="Q19" s="185">
        <f>POWER(2,32-Q$2)-2</f>
        <v>131070</v>
      </c>
      <c r="R19" s="183">
        <v>14</v>
      </c>
      <c r="S19" s="29"/>
      <c r="T19" s="29"/>
      <c r="U19" s="29"/>
      <c r="V19" s="29"/>
      <c r="W19" s="29"/>
      <c r="X19" s="29"/>
    </row>
    <row r="20" spans="1:24" ht="16.5" thickBot="1">
      <c r="A20" s="178">
        <v>18</v>
      </c>
      <c r="B20" s="219">
        <f t="shared" si="0"/>
        <v>4096</v>
      </c>
      <c r="C20" s="225">
        <f t="shared" si="0"/>
        <v>2048</v>
      </c>
      <c r="D20" s="225">
        <f aca="true" t="shared" si="5" ref="D20:N20">POWER(2,D$2-$A20)</f>
        <v>1024</v>
      </c>
      <c r="E20" s="225">
        <f t="shared" si="5"/>
        <v>512</v>
      </c>
      <c r="F20" s="225">
        <f t="shared" si="5"/>
        <v>256</v>
      </c>
      <c r="G20" s="225">
        <f t="shared" si="5"/>
        <v>128</v>
      </c>
      <c r="H20" s="225">
        <f t="shared" si="5"/>
        <v>64</v>
      </c>
      <c r="I20" s="225">
        <f t="shared" si="5"/>
        <v>32</v>
      </c>
      <c r="J20" s="225">
        <f t="shared" si="5"/>
        <v>16</v>
      </c>
      <c r="K20" s="225">
        <f t="shared" si="5"/>
        <v>8</v>
      </c>
      <c r="L20" s="225">
        <f t="shared" si="5"/>
        <v>4</v>
      </c>
      <c r="M20" s="225">
        <f t="shared" si="5"/>
        <v>2</v>
      </c>
      <c r="N20" s="212">
        <f t="shared" si="5"/>
        <v>1</v>
      </c>
      <c r="O20" s="175" t="s">
        <v>29</v>
      </c>
      <c r="P20" s="176">
        <f>POWER(2,32-P$2)-2</f>
        <v>65534</v>
      </c>
      <c r="Q20" s="183">
        <v>15</v>
      </c>
      <c r="R20" s="29"/>
      <c r="S20" s="29"/>
      <c r="T20" s="29"/>
      <c r="U20" s="29"/>
      <c r="V20" s="29"/>
      <c r="W20" s="29"/>
      <c r="X20" s="29"/>
    </row>
    <row r="21" spans="1:24" ht="16.5" thickBot="1">
      <c r="A21" s="178">
        <v>19</v>
      </c>
      <c r="B21" s="219">
        <f t="shared" si="0"/>
        <v>2048</v>
      </c>
      <c r="C21" s="225">
        <f t="shared" si="0"/>
        <v>1024</v>
      </c>
      <c r="D21" s="225">
        <f aca="true" t="shared" si="6" ref="D21:M21">POWER(2,D$2-$A21)</f>
        <v>512</v>
      </c>
      <c r="E21" s="225">
        <f t="shared" si="6"/>
        <v>256</v>
      </c>
      <c r="F21" s="225">
        <f t="shared" si="6"/>
        <v>128</v>
      </c>
      <c r="G21" s="225">
        <f t="shared" si="6"/>
        <v>64</v>
      </c>
      <c r="H21" s="225">
        <f t="shared" si="6"/>
        <v>32</v>
      </c>
      <c r="I21" s="225">
        <f t="shared" si="6"/>
        <v>16</v>
      </c>
      <c r="J21" s="225">
        <f t="shared" si="6"/>
        <v>8</v>
      </c>
      <c r="K21" s="225">
        <f t="shared" si="6"/>
        <v>4</v>
      </c>
      <c r="L21" s="225">
        <f t="shared" si="6"/>
        <v>2</v>
      </c>
      <c r="M21" s="212">
        <f t="shared" si="6"/>
        <v>1</v>
      </c>
      <c r="N21" s="175" t="s">
        <v>29</v>
      </c>
      <c r="O21" s="176">
        <f>POWER(2,32-O$2)-2</f>
        <v>32766</v>
      </c>
      <c r="P21" s="183">
        <v>16</v>
      </c>
      <c r="Q21" s="29"/>
      <c r="R21" s="29"/>
      <c r="S21" s="29"/>
      <c r="T21" s="29"/>
      <c r="U21" s="29"/>
      <c r="V21" s="29"/>
      <c r="W21" s="29"/>
      <c r="X21" s="29"/>
    </row>
    <row r="22" spans="1:24" ht="16.5" thickBot="1">
      <c r="A22" s="178">
        <v>20</v>
      </c>
      <c r="B22" s="219">
        <f t="shared" si="0"/>
        <v>1024</v>
      </c>
      <c r="C22" s="225">
        <f t="shared" si="0"/>
        <v>512</v>
      </c>
      <c r="D22" s="225">
        <f aca="true" t="shared" si="7" ref="D22:L22">POWER(2,D$2-$A22)</f>
        <v>256</v>
      </c>
      <c r="E22" s="225">
        <f t="shared" si="7"/>
        <v>128</v>
      </c>
      <c r="F22" s="225">
        <f t="shared" si="7"/>
        <v>64</v>
      </c>
      <c r="G22" s="225">
        <f t="shared" si="7"/>
        <v>32</v>
      </c>
      <c r="H22" s="225">
        <f t="shared" si="7"/>
        <v>16</v>
      </c>
      <c r="I22" s="225">
        <f t="shared" si="7"/>
        <v>8</v>
      </c>
      <c r="J22" s="225">
        <f t="shared" si="7"/>
        <v>4</v>
      </c>
      <c r="K22" s="225">
        <f t="shared" si="7"/>
        <v>2</v>
      </c>
      <c r="L22" s="212">
        <f t="shared" si="7"/>
        <v>1</v>
      </c>
      <c r="M22" s="175" t="s">
        <v>29</v>
      </c>
      <c r="N22" s="176">
        <f>POWER(2,32-N$2)-2</f>
        <v>16382</v>
      </c>
      <c r="O22" s="183">
        <v>17</v>
      </c>
      <c r="P22" s="29"/>
      <c r="Q22" s="29"/>
      <c r="R22" s="29"/>
      <c r="S22" s="29"/>
      <c r="T22" s="29"/>
      <c r="U22" s="29"/>
      <c r="V22" s="29"/>
      <c r="W22" s="29"/>
      <c r="X22" s="29"/>
    </row>
    <row r="23" spans="1:24" ht="16.5" thickBot="1">
      <c r="A23" s="178">
        <v>21</v>
      </c>
      <c r="B23" s="219">
        <f t="shared" si="0"/>
        <v>512</v>
      </c>
      <c r="C23" s="225">
        <f t="shared" si="0"/>
        <v>256</v>
      </c>
      <c r="D23" s="225">
        <f aca="true" t="shared" si="8" ref="D23:K23">POWER(2,D$2-$A23)</f>
        <v>128</v>
      </c>
      <c r="E23" s="225">
        <f t="shared" si="8"/>
        <v>64</v>
      </c>
      <c r="F23" s="225">
        <f t="shared" si="8"/>
        <v>32</v>
      </c>
      <c r="G23" s="225">
        <f t="shared" si="8"/>
        <v>16</v>
      </c>
      <c r="H23" s="225">
        <f t="shared" si="8"/>
        <v>8</v>
      </c>
      <c r="I23" s="225">
        <f t="shared" si="8"/>
        <v>4</v>
      </c>
      <c r="J23" s="225">
        <f t="shared" si="8"/>
        <v>2</v>
      </c>
      <c r="K23" s="212">
        <f t="shared" si="8"/>
        <v>1</v>
      </c>
      <c r="L23" s="175" t="s">
        <v>29</v>
      </c>
      <c r="M23" s="176">
        <f>POWER(2,32-M$2)-2</f>
        <v>8190</v>
      </c>
      <c r="N23" s="183">
        <v>18</v>
      </c>
      <c r="O23" s="29"/>
      <c r="P23" s="29"/>
      <c r="Q23" s="29"/>
      <c r="R23" s="29"/>
      <c r="S23" s="29"/>
      <c r="T23" s="29"/>
      <c r="U23" s="29"/>
      <c r="V23" s="29"/>
      <c r="W23" s="29"/>
      <c r="X23" s="29"/>
    </row>
    <row r="24" spans="1:24" ht="16.5" thickBot="1">
      <c r="A24" s="178">
        <v>22</v>
      </c>
      <c r="B24" s="219">
        <f t="shared" si="0"/>
        <v>256</v>
      </c>
      <c r="C24" s="225">
        <f t="shared" si="0"/>
        <v>128</v>
      </c>
      <c r="D24" s="225">
        <f aca="true" t="shared" si="9" ref="D24:J24">POWER(2,D$2-$A24)</f>
        <v>64</v>
      </c>
      <c r="E24" s="225">
        <f t="shared" si="9"/>
        <v>32</v>
      </c>
      <c r="F24" s="225">
        <f t="shared" si="9"/>
        <v>16</v>
      </c>
      <c r="G24" s="225">
        <f t="shared" si="9"/>
        <v>8</v>
      </c>
      <c r="H24" s="225">
        <f t="shared" si="9"/>
        <v>4</v>
      </c>
      <c r="I24" s="225">
        <f t="shared" si="9"/>
        <v>2</v>
      </c>
      <c r="J24" s="212">
        <f t="shared" si="9"/>
        <v>1</v>
      </c>
      <c r="K24" s="175" t="s">
        <v>29</v>
      </c>
      <c r="L24" s="176">
        <f>POWER(2,32-L$2)-2</f>
        <v>4094</v>
      </c>
      <c r="M24" s="183">
        <v>19</v>
      </c>
      <c r="N24" s="29"/>
      <c r="O24" s="29"/>
      <c r="P24" s="29"/>
      <c r="Q24" s="29"/>
      <c r="R24" s="29"/>
      <c r="S24" s="29"/>
      <c r="T24" s="29"/>
      <c r="U24" s="29"/>
      <c r="V24" s="29"/>
      <c r="W24" s="29"/>
      <c r="X24" s="29"/>
    </row>
    <row r="25" spans="1:24" ht="16.5" thickBot="1">
      <c r="A25" s="178">
        <v>23</v>
      </c>
      <c r="B25" s="219">
        <f t="shared" si="0"/>
        <v>128</v>
      </c>
      <c r="C25" s="225">
        <f t="shared" si="0"/>
        <v>64</v>
      </c>
      <c r="D25" s="225">
        <f aca="true" t="shared" si="10" ref="D25:I25">POWER(2,D$2-$A25)</f>
        <v>32</v>
      </c>
      <c r="E25" s="225">
        <f t="shared" si="10"/>
        <v>16</v>
      </c>
      <c r="F25" s="225">
        <f t="shared" si="10"/>
        <v>8</v>
      </c>
      <c r="G25" s="225">
        <f t="shared" si="10"/>
        <v>4</v>
      </c>
      <c r="H25" s="225">
        <f t="shared" si="10"/>
        <v>2</v>
      </c>
      <c r="I25" s="212">
        <f t="shared" si="10"/>
        <v>1</v>
      </c>
      <c r="J25" s="175" t="s">
        <v>29</v>
      </c>
      <c r="K25" s="176">
        <f>POWER(2,32-K$2)-2</f>
        <v>2046</v>
      </c>
      <c r="L25" s="183">
        <v>20</v>
      </c>
      <c r="M25" s="29"/>
      <c r="N25" s="29"/>
      <c r="O25" s="29"/>
      <c r="P25" s="29"/>
      <c r="Q25" s="29"/>
      <c r="R25" s="29"/>
      <c r="S25" s="29"/>
      <c r="T25" s="29"/>
      <c r="U25" s="29"/>
      <c r="V25" s="29"/>
      <c r="W25" s="29"/>
      <c r="X25" s="29"/>
    </row>
    <row r="26" spans="1:24" ht="16.5" thickBot="1">
      <c r="A26" s="178">
        <v>24</v>
      </c>
      <c r="B26" s="219">
        <f t="shared" si="0"/>
        <v>64</v>
      </c>
      <c r="C26" s="225">
        <f t="shared" si="0"/>
        <v>32</v>
      </c>
      <c r="D26" s="225">
        <f>POWER(2,D$2-$A26)</f>
        <v>16</v>
      </c>
      <c r="E26" s="225">
        <f>POWER(2,E$2-$A26)</f>
        <v>8</v>
      </c>
      <c r="F26" s="225">
        <f>POWER(2,F$2-$A26)</f>
        <v>4</v>
      </c>
      <c r="G26" s="225">
        <f>POWER(2,G$2-$A26)</f>
        <v>2</v>
      </c>
      <c r="H26" s="212">
        <f>POWER(2,H$2-$A26)</f>
        <v>1</v>
      </c>
      <c r="I26" s="175" t="s">
        <v>29</v>
      </c>
      <c r="J26" s="176">
        <f>POWER(2,32-J$2)-2</f>
        <v>1022</v>
      </c>
      <c r="K26" s="183">
        <v>21</v>
      </c>
      <c r="L26" s="29"/>
      <c r="M26" s="29"/>
      <c r="N26" s="29"/>
      <c r="O26" s="29"/>
      <c r="P26" s="29"/>
      <c r="Q26" s="29"/>
      <c r="R26" s="29"/>
      <c r="S26" s="29"/>
      <c r="T26" s="29"/>
      <c r="U26" s="29"/>
      <c r="V26" s="29"/>
      <c r="W26" s="29"/>
      <c r="X26" s="29"/>
    </row>
    <row r="27" spans="1:24" ht="16.5" thickBot="1">
      <c r="A27" s="178">
        <v>25</v>
      </c>
      <c r="B27" s="220">
        <f t="shared" si="0"/>
        <v>32</v>
      </c>
      <c r="C27" s="226">
        <f t="shared" si="0"/>
        <v>16</v>
      </c>
      <c r="D27" s="226">
        <f>POWER(2,D$2-$A27)</f>
        <v>8</v>
      </c>
      <c r="E27" s="226">
        <f>POWER(2,E$2-$A27)</f>
        <v>4</v>
      </c>
      <c r="F27" s="226">
        <f>POWER(2,F$2-$A27)</f>
        <v>2</v>
      </c>
      <c r="G27" s="210">
        <f>POWER(2,G$2-$A27)</f>
        <v>1</v>
      </c>
      <c r="H27" s="175" t="s">
        <v>29</v>
      </c>
      <c r="I27" s="176">
        <f>POWER(2,32-I$2)-2</f>
        <v>510</v>
      </c>
      <c r="J27" s="183">
        <v>22</v>
      </c>
      <c r="M27" s="29"/>
      <c r="N27" s="29"/>
      <c r="O27" s="29"/>
      <c r="P27" s="29"/>
      <c r="Q27" s="29"/>
      <c r="R27" s="29"/>
      <c r="S27" s="29"/>
      <c r="T27" s="29"/>
      <c r="U27" s="29"/>
      <c r="V27" s="29"/>
      <c r="W27" s="29"/>
      <c r="X27" s="29"/>
    </row>
    <row r="28" spans="1:24" ht="16.5" thickBot="1">
      <c r="A28" s="178">
        <v>26</v>
      </c>
      <c r="B28" s="220">
        <f t="shared" si="0"/>
        <v>16</v>
      </c>
      <c r="C28" s="226">
        <f t="shared" si="0"/>
        <v>8</v>
      </c>
      <c r="D28" s="226">
        <f>POWER(2,D$2-$A28)</f>
        <v>4</v>
      </c>
      <c r="E28" s="226">
        <f>POWER(2,E$2-$A28)</f>
        <v>2</v>
      </c>
      <c r="F28" s="210">
        <f>POWER(2,F$2-$A28)</f>
        <v>1</v>
      </c>
      <c r="G28" s="175" t="s">
        <v>29</v>
      </c>
      <c r="H28" s="176">
        <f>POWER(2,32-H$2)-2</f>
        <v>254</v>
      </c>
      <c r="I28" s="183">
        <v>23</v>
      </c>
      <c r="J28" s="29"/>
      <c r="K28" s="74" t="s">
        <v>32</v>
      </c>
      <c r="L28" s="59" t="s">
        <v>37</v>
      </c>
      <c r="M28" s="29"/>
      <c r="N28" s="29"/>
      <c r="O28" s="29"/>
      <c r="P28" s="29"/>
      <c r="Q28" s="29"/>
      <c r="R28" s="29"/>
      <c r="S28" s="29"/>
      <c r="T28" s="29"/>
      <c r="U28" s="29"/>
      <c r="V28" s="29"/>
      <c r="W28" s="29"/>
      <c r="X28" s="29"/>
    </row>
    <row r="29" spans="1:24" ht="16.5" thickBot="1">
      <c r="A29" s="178">
        <v>27</v>
      </c>
      <c r="B29" s="220">
        <f t="shared" si="0"/>
        <v>8</v>
      </c>
      <c r="C29" s="226">
        <f t="shared" si="0"/>
        <v>4</v>
      </c>
      <c r="D29" s="226">
        <f>POWER(2,D$2-$A29)</f>
        <v>2</v>
      </c>
      <c r="E29" s="210">
        <f>POWER(2,E$2-$A29)</f>
        <v>1</v>
      </c>
      <c r="F29" s="175" t="s">
        <v>29</v>
      </c>
      <c r="G29" s="176">
        <f>POWER(2,32-G$2)-2</f>
        <v>126</v>
      </c>
      <c r="H29" s="183">
        <v>24</v>
      </c>
      <c r="I29" s="29"/>
      <c r="J29" s="29"/>
      <c r="L29" s="59" t="s">
        <v>36</v>
      </c>
      <c r="M29" s="29"/>
      <c r="N29" s="29"/>
      <c r="O29" s="29"/>
      <c r="P29" s="29"/>
      <c r="Q29" s="29"/>
      <c r="R29" s="29"/>
      <c r="S29" s="29"/>
      <c r="T29" s="29"/>
      <c r="U29" s="29"/>
      <c r="V29" s="29"/>
      <c r="W29" s="29"/>
      <c r="X29" s="29"/>
    </row>
    <row r="30" spans="1:24" ht="16.5" thickBot="1">
      <c r="A30" s="178">
        <v>28</v>
      </c>
      <c r="B30" s="220">
        <f t="shared" si="0"/>
        <v>4</v>
      </c>
      <c r="C30" s="226">
        <f t="shared" si="0"/>
        <v>2</v>
      </c>
      <c r="D30" s="210">
        <f>POWER(2,D$2-$A30)</f>
        <v>1</v>
      </c>
      <c r="E30" s="175" t="s">
        <v>29</v>
      </c>
      <c r="F30" s="176">
        <f>POWER(2,32-F$2)-2</f>
        <v>62</v>
      </c>
      <c r="G30" s="183">
        <v>25</v>
      </c>
      <c r="H30" s="29"/>
      <c r="I30" s="29"/>
      <c r="J30" s="29"/>
      <c r="K30" s="74" t="s">
        <v>32</v>
      </c>
      <c r="L30" s="59" t="s">
        <v>30</v>
      </c>
      <c r="M30" s="29"/>
      <c r="N30" s="29"/>
      <c r="O30" s="29"/>
      <c r="P30" s="29"/>
      <c r="Q30" s="29"/>
      <c r="R30" s="29"/>
      <c r="S30" s="29"/>
      <c r="T30" s="29"/>
      <c r="U30" s="29"/>
      <c r="V30" s="29"/>
      <c r="W30" s="29"/>
      <c r="X30" s="29"/>
    </row>
    <row r="31" spans="1:24" ht="16.5" thickBot="1">
      <c r="A31" s="178">
        <v>29</v>
      </c>
      <c r="B31" s="220">
        <f t="shared" si="0"/>
        <v>2</v>
      </c>
      <c r="C31" s="227">
        <f t="shared" si="0"/>
        <v>1</v>
      </c>
      <c r="D31" s="211" t="s">
        <v>29</v>
      </c>
      <c r="E31" s="176">
        <f>POWER(2,32-E$2)-2</f>
        <v>30</v>
      </c>
      <c r="F31" s="183">
        <v>26</v>
      </c>
      <c r="G31" s="29"/>
      <c r="H31" s="29"/>
      <c r="I31" s="29"/>
      <c r="J31" s="29"/>
      <c r="L31" s="59" t="s">
        <v>31</v>
      </c>
      <c r="M31" s="29"/>
      <c r="N31" s="29"/>
      <c r="O31" s="29"/>
      <c r="P31" s="29"/>
      <c r="Q31" s="29"/>
      <c r="R31" s="29"/>
      <c r="S31" s="29"/>
      <c r="T31" s="29"/>
      <c r="U31" s="29"/>
      <c r="V31" s="29"/>
      <c r="W31" s="29"/>
      <c r="X31" s="29"/>
    </row>
    <row r="32" spans="1:24" ht="16.5" thickBot="1">
      <c r="A32" s="178">
        <v>30</v>
      </c>
      <c r="B32" s="209">
        <f>POWER(2,B$2-$A32)</f>
        <v>1</v>
      </c>
      <c r="C32" s="175" t="s">
        <v>29</v>
      </c>
      <c r="D32" s="176">
        <f>POWER(2,32-D$2)-2</f>
        <v>14</v>
      </c>
      <c r="E32" s="183">
        <v>27</v>
      </c>
      <c r="F32" s="29"/>
      <c r="G32" s="29"/>
      <c r="H32" s="29"/>
      <c r="I32" s="29"/>
      <c r="J32" s="29"/>
      <c r="K32" s="74" t="s">
        <v>32</v>
      </c>
      <c r="L32" s="59" t="s">
        <v>33</v>
      </c>
      <c r="M32" s="29"/>
      <c r="N32" s="29"/>
      <c r="O32" s="29"/>
      <c r="P32" s="29"/>
      <c r="Q32" s="29"/>
      <c r="R32" s="29"/>
      <c r="S32" s="29"/>
      <c r="T32" s="29"/>
      <c r="U32" s="29"/>
      <c r="V32" s="29"/>
      <c r="W32" s="29"/>
      <c r="X32" s="29"/>
    </row>
    <row r="33" spans="1:24" ht="16.5" thickBot="1">
      <c r="A33" s="178">
        <v>31</v>
      </c>
      <c r="B33" s="175" t="s">
        <v>29</v>
      </c>
      <c r="C33" s="176">
        <f>POWER(2,32-C$2)-2</f>
        <v>6</v>
      </c>
      <c r="D33" s="183">
        <v>28</v>
      </c>
      <c r="E33" s="29"/>
      <c r="F33" s="29"/>
      <c r="G33" s="29"/>
      <c r="H33" s="29"/>
      <c r="I33" s="29"/>
      <c r="J33" s="29"/>
      <c r="L33" s="59" t="s">
        <v>34</v>
      </c>
      <c r="M33" s="29"/>
      <c r="N33" s="29"/>
      <c r="O33" s="29"/>
      <c r="P33" s="29"/>
      <c r="Q33" s="29"/>
      <c r="R33" s="29"/>
      <c r="S33" s="29"/>
      <c r="T33" s="29"/>
      <c r="U33" s="29"/>
      <c r="V33" s="29"/>
      <c r="W33" s="29"/>
      <c r="X33" s="29"/>
    </row>
    <row r="34" spans="1:24" ht="16.5" thickBot="1">
      <c r="A34" s="179">
        <v>32</v>
      </c>
      <c r="B34" s="176">
        <f>POWER(2,32-B$2)-2</f>
        <v>2</v>
      </c>
      <c r="C34" s="183">
        <v>29</v>
      </c>
      <c r="D34" s="29"/>
      <c r="E34" s="29"/>
      <c r="F34" s="29"/>
      <c r="G34" s="29"/>
      <c r="H34" s="29"/>
      <c r="I34" s="29"/>
      <c r="J34" s="29"/>
      <c r="L34" s="59" t="s">
        <v>35</v>
      </c>
      <c r="M34" s="29"/>
      <c r="N34" s="29"/>
      <c r="O34" s="29"/>
      <c r="P34" s="29"/>
      <c r="Q34" s="29"/>
      <c r="R34" s="29"/>
      <c r="S34" s="29"/>
      <c r="T34" s="29"/>
      <c r="U34" s="29"/>
      <c r="V34" s="29"/>
      <c r="W34" s="29"/>
      <c r="X34" s="29"/>
    </row>
    <row r="37" spans="2:3" ht="15.75">
      <c r="B37" s="74" t="s">
        <v>32</v>
      </c>
      <c r="C37" s="59" t="s">
        <v>949</v>
      </c>
    </row>
    <row r="38" ht="15.75">
      <c r="C38" s="59" t="s">
        <v>5</v>
      </c>
    </row>
    <row r="39" ht="15.75">
      <c r="C39" s="59" t="s">
        <v>950</v>
      </c>
    </row>
    <row r="40" spans="2:3" ht="15.75">
      <c r="B40" s="74" t="s">
        <v>32</v>
      </c>
      <c r="C40" s="59" t="s">
        <v>951</v>
      </c>
    </row>
    <row r="41" ht="15.75">
      <c r="C41" s="59" t="s">
        <v>952</v>
      </c>
    </row>
    <row r="42" ht="15.75">
      <c r="C42" s="59" t="s">
        <v>6</v>
      </c>
    </row>
    <row r="43" spans="2:3" ht="15.75">
      <c r="B43" s="74" t="s">
        <v>32</v>
      </c>
      <c r="C43" s="59" t="s">
        <v>953</v>
      </c>
    </row>
    <row r="44" ht="15.75">
      <c r="C44" s="59" t="s">
        <v>954</v>
      </c>
    </row>
    <row r="45" spans="3:5" ht="15.75">
      <c r="C45" s="186">
        <v>8</v>
      </c>
      <c r="D45" s="187" t="s">
        <v>958</v>
      </c>
      <c r="E45" s="59" t="s">
        <v>955</v>
      </c>
    </row>
    <row r="46" spans="3:5" ht="15.75">
      <c r="C46" s="186">
        <v>16</v>
      </c>
      <c r="D46" s="187" t="s">
        <v>958</v>
      </c>
      <c r="E46" s="59" t="s">
        <v>956</v>
      </c>
    </row>
    <row r="47" spans="3:5" ht="15.75">
      <c r="C47" s="186">
        <v>24</v>
      </c>
      <c r="D47" s="187" t="s">
        <v>958</v>
      </c>
      <c r="E47" s="59" t="s">
        <v>957</v>
      </c>
    </row>
  </sheetData>
  <sheetProtection sheet="1" objects="1" scenarios="1"/>
  <printOptions horizontalCentered="1" verticalCentered="1"/>
  <pageMargins left="0.56" right="0.56" top="1.25" bottom="1" header="0.5" footer="0.5"/>
  <pageSetup fitToHeight="1" fitToWidth="1" orientation="landscape" paperSize="9" scale="55"/>
  <headerFooter alignWithMargins="0">
    <oddHeader>&amp;L&amp;G&amp;C&amp;"Arial,Bold"&amp;20Number of Subnets per Supernet
and Hosts per Subnet&amp;RDeveloped by 
Chuck Wade
www.interisle.net</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Interisle Consulting Group,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 Address Plan Workbook</dc:title>
  <dc:subject>A tool for maintaining IP address plans and network inventories</dc:subject>
  <dc:creator>Chuck Wade</dc:creator>
  <cp:keywords>IP Address, Network Inventory, Address Plan, Subnet, Super net</cp:keywords>
  <dc:description>Author Contact Info:
http://www.interisle.net/sub/chuck_wade.html
(this is an entirely original work)</dc:description>
  <cp:lastModifiedBy>Chuck Wade</cp:lastModifiedBy>
  <cp:lastPrinted>2008-03-30T14:04:05Z</cp:lastPrinted>
  <dcterms:created xsi:type="dcterms:W3CDTF">2003-04-14T20:02:18Z</dcterms:created>
  <dcterms:modified xsi:type="dcterms:W3CDTF">2008-03-09T20:40:55Z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Chuck Wade, Interisle Consulting Group</vt:lpwstr>
  </property>
</Properties>
</file>